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36" firstSheet="1" activeTab="6"/>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 name="Gene List" sheetId="13" state="hidden" r:id="rId13"/>
  </sheets>
  <externalReferences>
    <externalReference r:id="rId16"/>
  </externalReferences>
  <definedNames>
    <definedName name="new">'[1]newLot'!$E$5:$E$132</definedName>
    <definedName name="old">'[1]oldLot'!$E$5:$E$132</definedName>
  </definedNames>
  <calcPr calcId="144525"/>
</workbook>
</file>

<file path=xl/sharedStrings.xml><?xml version="1.0" encoding="utf-8"?>
<sst xmlns="http://schemas.openxmlformats.org/spreadsheetml/2006/main" count="4120" uniqueCount="2522">
  <si>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</si>
  <si>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</si>
  <si>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QG072</t>
  </si>
  <si>
    <t>Plate</t>
  </si>
  <si>
    <t>Position</t>
  </si>
  <si>
    <t>Catalog # of Primer</t>
  </si>
  <si>
    <t>Accession No. of Gene</t>
  </si>
  <si>
    <t>Symbol</t>
  </si>
  <si>
    <t>Plate 1</t>
  </si>
  <si>
    <t>A01</t>
  </si>
  <si>
    <t>HQP018175</t>
  </si>
  <si>
    <t>NM_000546</t>
  </si>
  <si>
    <t>TP53</t>
  </si>
  <si>
    <t>A02</t>
  </si>
  <si>
    <t>HQP018141</t>
  </si>
  <si>
    <t>NM_000594</t>
  </si>
  <si>
    <t>TNF</t>
  </si>
  <si>
    <t>A03</t>
  </si>
  <si>
    <t>HQP008757</t>
  </si>
  <si>
    <t>NM_000410</t>
  </si>
  <si>
    <t>HFE</t>
  </si>
  <si>
    <t>A04</t>
  </si>
  <si>
    <t>HQP011547</t>
  </si>
  <si>
    <t>NM_005957</t>
  </si>
  <si>
    <t>MTHFR</t>
  </si>
  <si>
    <t>A05</t>
  </si>
  <si>
    <t>HQP009685</t>
  </si>
  <si>
    <t>NM_000572</t>
  </si>
  <si>
    <t>IL10</t>
  </si>
  <si>
    <t>A06</t>
  </si>
  <si>
    <t>HQP009641</t>
  </si>
  <si>
    <t>NM_000576</t>
  </si>
  <si>
    <t>IL1B</t>
  </si>
  <si>
    <t>A07</t>
  </si>
  <si>
    <t>HQP001136</t>
  </si>
  <si>
    <t>NM_000015</t>
  </si>
  <si>
    <t>NAT2</t>
  </si>
  <si>
    <t>A08</t>
  </si>
  <si>
    <t>HQP018562</t>
  </si>
  <si>
    <t>NM_006297</t>
  </si>
  <si>
    <t>XRCC1</t>
  </si>
  <si>
    <t>A09</t>
  </si>
  <si>
    <t>HQP018044</t>
  </si>
  <si>
    <t>NM_000660</t>
  </si>
  <si>
    <t>TGFB1</t>
  </si>
  <si>
    <t>A10</t>
  </si>
  <si>
    <t>HQP013581</t>
  </si>
  <si>
    <t>NM_019077</t>
  </si>
  <si>
    <t>UGT1A7</t>
  </si>
  <si>
    <t>A11</t>
  </si>
  <si>
    <t>HQP003817</t>
  </si>
  <si>
    <t>NM_000773</t>
  </si>
  <si>
    <t>CYP2E1</t>
  </si>
  <si>
    <t>A12</t>
  </si>
  <si>
    <t>HQP003772</t>
  </si>
  <si>
    <t>NM_000499</t>
  </si>
  <si>
    <t>CYP1A1</t>
  </si>
  <si>
    <t>B01</t>
  </si>
  <si>
    <t>HQP054047</t>
  </si>
  <si>
    <t>BC008403</t>
  </si>
  <si>
    <t>HLA-DRB1</t>
  </si>
  <si>
    <t>B02</t>
  </si>
  <si>
    <t>HQP009670</t>
  </si>
  <si>
    <t>NM_000600</t>
  </si>
  <si>
    <t>IL6</t>
  </si>
  <si>
    <t>B03</t>
  </si>
  <si>
    <t>HQP011263</t>
  </si>
  <si>
    <t>NM_004994</t>
  </si>
  <si>
    <t>MMP9</t>
  </si>
  <si>
    <t>B04</t>
  </si>
  <si>
    <t>HQP011135</t>
  </si>
  <si>
    <t>NM_002392</t>
  </si>
  <si>
    <t>MDM2</t>
  </si>
  <si>
    <t>B05</t>
  </si>
  <si>
    <t>HQP009718</t>
  </si>
  <si>
    <t>NM_001562</t>
  </si>
  <si>
    <t>IL18</t>
  </si>
  <si>
    <t>B06</t>
  </si>
  <si>
    <t>HQP005087</t>
  </si>
  <si>
    <t>NM_000690</t>
  </si>
  <si>
    <t>ALDH2</t>
  </si>
  <si>
    <t>B07</t>
  </si>
  <si>
    <t>HQP004948</t>
  </si>
  <si>
    <t>NM_000120</t>
  </si>
  <si>
    <t>EPHX1</t>
  </si>
  <si>
    <t>B08</t>
  </si>
  <si>
    <t>HQP004599</t>
  </si>
  <si>
    <t>NM_001963</t>
  </si>
  <si>
    <t>EGF</t>
  </si>
  <si>
    <t>B09</t>
  </si>
  <si>
    <t>HQP023467</t>
  </si>
  <si>
    <t>NM_000662</t>
  </si>
  <si>
    <t>NAT1</t>
  </si>
  <si>
    <t>B10</t>
  </si>
  <si>
    <t>HQP018556</t>
  </si>
  <si>
    <t>NM_004628</t>
  </si>
  <si>
    <t>XPC</t>
  </si>
  <si>
    <t>B11</t>
  </si>
  <si>
    <t>HQP017616</t>
  </si>
  <si>
    <t>NM_000636</t>
  </si>
  <si>
    <t>SOD2</t>
  </si>
  <si>
    <t>B12</t>
  </si>
  <si>
    <t>HQP016670</t>
  </si>
  <si>
    <t>NM_001033886</t>
  </si>
  <si>
    <t>CXCL12</t>
  </si>
  <si>
    <t>C01</t>
  </si>
  <si>
    <t>HQP016204</t>
  </si>
  <si>
    <t>NM_053056</t>
  </si>
  <si>
    <t>CCND1</t>
  </si>
  <si>
    <t>C02</t>
  </si>
  <si>
    <t>HQP011257</t>
  </si>
  <si>
    <t>NM_002422</t>
  </si>
  <si>
    <t>MMP3</t>
  </si>
  <si>
    <t>C03</t>
  </si>
  <si>
    <t>HQP011255</t>
  </si>
  <si>
    <t>NM_002421</t>
  </si>
  <si>
    <t>MMP1</t>
  </si>
  <si>
    <t>C04</t>
  </si>
  <si>
    <t>HQP009801</t>
  </si>
  <si>
    <t>NM_000044</t>
  </si>
  <si>
    <t>AR</t>
  </si>
  <si>
    <t>C05</t>
  </si>
  <si>
    <t>HQP009692</t>
  </si>
  <si>
    <t>NM_000882</t>
  </si>
  <si>
    <t>IL12A</t>
  </si>
  <si>
    <t>C06</t>
  </si>
  <si>
    <t>HQP009645</t>
  </si>
  <si>
    <t>NM_000577</t>
  </si>
  <si>
    <t>IL1RN</t>
  </si>
  <si>
    <t>C07</t>
  </si>
  <si>
    <t>HQP004605</t>
  </si>
  <si>
    <t>NM_005228</t>
  </si>
  <si>
    <t>EGFR</t>
  </si>
  <si>
    <t>C08</t>
  </si>
  <si>
    <t>HQP002671</t>
  </si>
  <si>
    <t>NM_000754</t>
  </si>
  <si>
    <t>COMT</t>
  </si>
  <si>
    <t>C09</t>
  </si>
  <si>
    <t>HQP013597</t>
  </si>
  <si>
    <t>NM_021027</t>
  </si>
  <si>
    <t>UGT1A9</t>
  </si>
  <si>
    <t>C10</t>
  </si>
  <si>
    <t>HQP023354</t>
  </si>
  <si>
    <t>NM_001254</t>
  </si>
  <si>
    <t>CDC6</t>
  </si>
  <si>
    <t>C11</t>
  </si>
  <si>
    <t>HQP018802</t>
  </si>
  <si>
    <t>NM_001008540</t>
  </si>
  <si>
    <t>CXCR4</t>
  </si>
  <si>
    <t>C12</t>
  </si>
  <si>
    <t>HQP018475</t>
  </si>
  <si>
    <t>NM_001025366</t>
  </si>
  <si>
    <t>VEGFA</t>
  </si>
  <si>
    <t>D01</t>
  </si>
  <si>
    <t>HQP018342</t>
  </si>
  <si>
    <t>NM_001071</t>
  </si>
  <si>
    <t>TYMS</t>
  </si>
  <si>
    <t>D02</t>
  </si>
  <si>
    <t>HQP011810</t>
  </si>
  <si>
    <t>NM_020529</t>
  </si>
  <si>
    <t>NFKBIA</t>
  </si>
  <si>
    <t>D03</t>
  </si>
  <si>
    <t>HQP011807</t>
  </si>
  <si>
    <t>NM_003998</t>
  </si>
  <si>
    <t>NFKB1</t>
  </si>
  <si>
    <t>D04</t>
  </si>
  <si>
    <t>HQP011309</t>
  </si>
  <si>
    <t>NM_000250</t>
  </si>
  <si>
    <t>MPO</t>
  </si>
  <si>
    <t>D05</t>
  </si>
  <si>
    <t>HQP011256</t>
  </si>
  <si>
    <t>NM_004530</t>
  </si>
  <si>
    <t>MMP2</t>
  </si>
  <si>
    <t>D06</t>
  </si>
  <si>
    <t>HQP010133</t>
  </si>
  <si>
    <t>NM_004985</t>
  </si>
  <si>
    <t>KRAS</t>
  </si>
  <si>
    <t>D07</t>
  </si>
  <si>
    <t>HQP009662</t>
  </si>
  <si>
    <t>NM_000589</t>
  </si>
  <si>
    <t>IL4</t>
  </si>
  <si>
    <t>D08</t>
  </si>
  <si>
    <t>HQP009518</t>
  </si>
  <si>
    <t>NM_000618</t>
  </si>
  <si>
    <t>IGF1</t>
  </si>
  <si>
    <t>D09</t>
  </si>
  <si>
    <t>HQP009458</t>
  </si>
  <si>
    <t>NM_000629</t>
  </si>
  <si>
    <t>IFNAR1</t>
  </si>
  <si>
    <t>D10</t>
  </si>
  <si>
    <t>HQP008483</t>
  </si>
  <si>
    <t>NM_000849</t>
  </si>
  <si>
    <t>GSTM3</t>
  </si>
  <si>
    <t>D11</t>
  </si>
  <si>
    <t>HQP004976</t>
  </si>
  <si>
    <t>NM_000400</t>
  </si>
  <si>
    <t>ERCC2</t>
  </si>
  <si>
    <t>D12</t>
  </si>
  <si>
    <t>HQP003888</t>
  </si>
  <si>
    <t>NM_000102</t>
  </si>
  <si>
    <t>CYP17A1</t>
  </si>
  <si>
    <t>E01</t>
  </si>
  <si>
    <t>HQP003814</t>
  </si>
  <si>
    <t>NM_000106</t>
  </si>
  <si>
    <t>CYP2D6</t>
  </si>
  <si>
    <t>E02</t>
  </si>
  <si>
    <t>HQP003809</t>
  </si>
  <si>
    <t>NM_000769</t>
  </si>
  <si>
    <t>CYP2C19</t>
  </si>
  <si>
    <t>E03</t>
  </si>
  <si>
    <t>HQP003775</t>
  </si>
  <si>
    <t>NM_000104</t>
  </si>
  <si>
    <t>CYP1B1</t>
  </si>
  <si>
    <t>E04</t>
  </si>
  <si>
    <t>HQP003499</t>
  </si>
  <si>
    <t>NM_001037631</t>
  </si>
  <si>
    <t>CTLA4</t>
  </si>
  <si>
    <t>E05</t>
  </si>
  <si>
    <t>HQP002210</t>
  </si>
  <si>
    <t>NM_000579</t>
  </si>
  <si>
    <t>CCR5</t>
  </si>
  <si>
    <t>E06</t>
  </si>
  <si>
    <t>HQP012021</t>
  </si>
  <si>
    <t>NM_002542</t>
  </si>
  <si>
    <t>OGG1</t>
  </si>
  <si>
    <t>E07</t>
  </si>
  <si>
    <t>HQP004985</t>
  </si>
  <si>
    <t>NM_000123</t>
  </si>
  <si>
    <t>ERCC5</t>
  </si>
  <si>
    <t>E08</t>
  </si>
  <si>
    <t>HQP004414</t>
  </si>
  <si>
    <t>NM_006892</t>
  </si>
  <si>
    <t>DNMT3B</t>
  </si>
  <si>
    <t>E09</t>
  </si>
  <si>
    <t>HQP004317</t>
  </si>
  <si>
    <t>NM_000903</t>
  </si>
  <si>
    <t>NQO1</t>
  </si>
  <si>
    <t>E10</t>
  </si>
  <si>
    <t>HQP054684</t>
  </si>
  <si>
    <t>NM_001033</t>
  </si>
  <si>
    <t>RRM1</t>
  </si>
  <si>
    <t>E11</t>
  </si>
  <si>
    <t>HQP053978</t>
  </si>
  <si>
    <t>NM_001300</t>
  </si>
  <si>
    <t>KLF6</t>
  </si>
  <si>
    <t>E12</t>
  </si>
  <si>
    <t>HQP053916</t>
  </si>
  <si>
    <t>NM_001076</t>
  </si>
  <si>
    <t>UGT2B15</t>
  </si>
  <si>
    <t>F01</t>
  </si>
  <si>
    <t>HQP023466</t>
  </si>
  <si>
    <t>NM_004360</t>
  </si>
  <si>
    <t>CDH1</t>
  </si>
  <si>
    <t>F02</t>
  </si>
  <si>
    <t>HQP023284</t>
  </si>
  <si>
    <t>NM_014805</t>
  </si>
  <si>
    <t>EPM2AIP1</t>
  </si>
  <si>
    <t>F03</t>
  </si>
  <si>
    <t>HQP023237</t>
  </si>
  <si>
    <t>NM_014779</t>
  </si>
  <si>
    <t>TSC22D2</t>
  </si>
  <si>
    <t>F04</t>
  </si>
  <si>
    <t>HQP023168</t>
  </si>
  <si>
    <t>NM_004356</t>
  </si>
  <si>
    <t>CD81</t>
  </si>
  <si>
    <t>F05</t>
  </si>
  <si>
    <t>HQP023134</t>
  </si>
  <si>
    <t>NM_014707</t>
  </si>
  <si>
    <t>HDAC9</t>
  </si>
  <si>
    <t>F06</t>
  </si>
  <si>
    <t>HQP023005</t>
  </si>
  <si>
    <t>NM_001778</t>
  </si>
  <si>
    <t>CD48</t>
  </si>
  <si>
    <t>F07</t>
  </si>
  <si>
    <t>HQP022764</t>
  </si>
  <si>
    <t>NM_004832</t>
  </si>
  <si>
    <t>GSTO1</t>
  </si>
  <si>
    <t>F08</t>
  </si>
  <si>
    <t>HQP022722</t>
  </si>
  <si>
    <t>NM_005191</t>
  </si>
  <si>
    <t>CD80</t>
  </si>
  <si>
    <t>F09</t>
  </si>
  <si>
    <t>HQP022680</t>
  </si>
  <si>
    <t>NM_004810</t>
  </si>
  <si>
    <t>GRAP2</t>
  </si>
  <si>
    <t>F10</t>
  </si>
  <si>
    <t>HQP022575</t>
  </si>
  <si>
    <t>NM_130785</t>
  </si>
  <si>
    <t>TPTE2</t>
  </si>
  <si>
    <t>F11</t>
  </si>
  <si>
    <t>HQP022238</t>
  </si>
  <si>
    <t>NM_004720</t>
  </si>
  <si>
    <t>EDG4</t>
  </si>
  <si>
    <t>F12</t>
  </si>
  <si>
    <t>HQP022063</t>
  </si>
  <si>
    <t>NM_001037334</t>
  </si>
  <si>
    <t>USP14</t>
  </si>
  <si>
    <t>G01</t>
  </si>
  <si>
    <t>HQP021995</t>
  </si>
  <si>
    <t>NM_005443</t>
  </si>
  <si>
    <t>PAPSS1</t>
  </si>
  <si>
    <t>G02</t>
  </si>
  <si>
    <t>HQP021865</t>
  </si>
  <si>
    <t>NM_005679</t>
  </si>
  <si>
    <t>TAF1C</t>
  </si>
  <si>
    <t>G03</t>
  </si>
  <si>
    <t>HQP021754</t>
  </si>
  <si>
    <t>NM_001759</t>
  </si>
  <si>
    <t>CCND2</t>
  </si>
  <si>
    <t>G04</t>
  </si>
  <si>
    <t>HQP021752</t>
  </si>
  <si>
    <t>NM_003939</t>
  </si>
  <si>
    <t>BTRC</t>
  </si>
  <si>
    <t>G05</t>
  </si>
  <si>
    <t>HQP021612</t>
  </si>
  <si>
    <t>NM_003883</t>
  </si>
  <si>
    <t>HDAC3</t>
  </si>
  <si>
    <t>G06</t>
  </si>
  <si>
    <t>HQP020843</t>
  </si>
  <si>
    <t>NM_032562</t>
  </si>
  <si>
    <t>PLA2G12B</t>
  </si>
  <si>
    <t>G07</t>
  </si>
  <si>
    <t>HQP020394</t>
  </si>
  <si>
    <t>NM_032019</t>
  </si>
  <si>
    <t>HDAC10</t>
  </si>
  <si>
    <t>G08</t>
  </si>
  <si>
    <t>HQP020331</t>
  </si>
  <si>
    <t>NM_001013836</t>
  </si>
  <si>
    <t>MAD1L1</t>
  </si>
  <si>
    <t>G09</t>
  </si>
  <si>
    <t>HQP019650</t>
  </si>
  <si>
    <t>NM_005436</t>
  </si>
  <si>
    <t>CCDC6</t>
  </si>
  <si>
    <t>G10</t>
  </si>
  <si>
    <t>HQP019452</t>
  </si>
  <si>
    <t>NM_001742</t>
  </si>
  <si>
    <t>CALCR</t>
  </si>
  <si>
    <t>G11</t>
  </si>
  <si>
    <t>HQP018768</t>
  </si>
  <si>
    <t>NM_001954</t>
  </si>
  <si>
    <t>DDR1</t>
  </si>
  <si>
    <t>G12</t>
  </si>
  <si>
    <t>HQP018564</t>
  </si>
  <si>
    <t>NM_005432</t>
  </si>
  <si>
    <t>XRCC3</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</si>
  <si>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</si>
  <si>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</si>
  <si>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</si>
  <si>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</si>
  <si>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</si>
  <si>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</si>
  <si>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</si>
  <si>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</si>
  <si>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</si>
  <si>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</si>
  <si>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</si>
  <si>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</si>
  <si>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</si>
  <si>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</si>
  <si>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</si>
  <si>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</si>
  <si>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</si>
  <si>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</si>
  <si>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</si>
  <si>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</si>
  <si>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</si>
  <si>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</si>
  <si>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</si>
  <si>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</si>
  <si>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</si>
  <si>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</si>
  <si>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</si>
  <si>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</si>
  <si>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</si>
  <si>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</si>
  <si>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</si>
  <si>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</si>
  <si>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</si>
  <si>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Plate 2</t>
  </si>
  <si>
    <t>HQP018474</t>
  </si>
  <si>
    <t>NM_000376</t>
  </si>
  <si>
    <t>VDR</t>
  </si>
  <si>
    <t>HQP018418</t>
  </si>
  <si>
    <t>NM_001074</t>
  </si>
  <si>
    <t>UGT2B7</t>
  </si>
  <si>
    <t>HQP018276</t>
  </si>
  <si>
    <t>NM_000716</t>
  </si>
  <si>
    <t>C4BPB</t>
  </si>
  <si>
    <t>HQP018246</t>
  </si>
  <si>
    <t>NM_007118</t>
  </si>
  <si>
    <t>TRIO</t>
  </si>
  <si>
    <t>HQP018237</t>
  </si>
  <si>
    <t>NM_004620</t>
  </si>
  <si>
    <t>TRAF6</t>
  </si>
  <si>
    <t>HQP018127</t>
  </si>
  <si>
    <t>NM_003273</t>
  </si>
  <si>
    <t>TM7SF2</t>
  </si>
  <si>
    <t>HQP018045</t>
  </si>
  <si>
    <t>NM_001042454</t>
  </si>
  <si>
    <t>TGFB1I1</t>
  </si>
  <si>
    <t>HQP018016</t>
  </si>
  <si>
    <t>NM_005652</t>
  </si>
  <si>
    <t>TERF2</t>
  </si>
  <si>
    <t>HQP018014</t>
  </si>
  <si>
    <t>NM_003218</t>
  </si>
  <si>
    <t>TERF1</t>
  </si>
  <si>
    <t>HQP017767</t>
  </si>
  <si>
    <t>NM_003150</t>
  </si>
  <si>
    <t>STAT3</t>
  </si>
  <si>
    <t>HQP017764</t>
  </si>
  <si>
    <t>NM_007315</t>
  </si>
  <si>
    <t>STAT1</t>
  </si>
  <si>
    <t>HQP017733</t>
  </si>
  <si>
    <t>NM_004333</t>
  </si>
  <si>
    <t>BRAF</t>
  </si>
  <si>
    <t>HQP017705</t>
  </si>
  <si>
    <t>NM_004599</t>
  </si>
  <si>
    <t>SREBF2</t>
  </si>
  <si>
    <t>HQP017701</t>
  </si>
  <si>
    <t>NM_005989</t>
  </si>
  <si>
    <t>AKR1D1</t>
  </si>
  <si>
    <t>HQP017653</t>
  </si>
  <si>
    <t>NM_003118</t>
  </si>
  <si>
    <t>SPARC</t>
  </si>
  <si>
    <t>HQP017647</t>
  </si>
  <si>
    <t>NM_003113</t>
  </si>
  <si>
    <t>SP100</t>
  </si>
  <si>
    <t>HQP017498</t>
  </si>
  <si>
    <t>NM_003062</t>
  </si>
  <si>
    <t>SLIT3</t>
  </si>
  <si>
    <t>HQP017124</t>
  </si>
  <si>
    <t>NM_022743</t>
  </si>
  <si>
    <t>SMYD3</t>
  </si>
  <si>
    <t>HQP016694</t>
  </si>
  <si>
    <t>NM_001035511</t>
  </si>
  <si>
    <t>SDHC</t>
  </si>
  <si>
    <t>HQP016626</t>
  </si>
  <si>
    <t>NM_002985</t>
  </si>
  <si>
    <t>CCL5</t>
  </si>
  <si>
    <t>HQP016621</t>
  </si>
  <si>
    <t>NM_002982</t>
  </si>
  <si>
    <t>CCL2</t>
  </si>
  <si>
    <t>HQP016561</t>
  </si>
  <si>
    <t>NM_005622</t>
  </si>
  <si>
    <t>ACSM3</t>
  </si>
  <si>
    <t>HQP016284</t>
  </si>
  <si>
    <t>NM_012421</t>
  </si>
  <si>
    <t>RLF</t>
  </si>
  <si>
    <t>HQP016225</t>
  </si>
  <si>
    <t>NM_002914</t>
  </si>
  <si>
    <t>RFC2</t>
  </si>
  <si>
    <t>HQP016212</t>
  </si>
  <si>
    <t>NM_000657</t>
  </si>
  <si>
    <t>BCL2</t>
  </si>
  <si>
    <t>HQP016131</t>
  </si>
  <si>
    <t>NM_000321</t>
  </si>
  <si>
    <t>RB1</t>
  </si>
  <si>
    <t>HQP016087</t>
  </si>
  <si>
    <t>NM_134424</t>
  </si>
  <si>
    <t>RAD52</t>
  </si>
  <si>
    <t>HQP015598</t>
  </si>
  <si>
    <t>NM_000963</t>
  </si>
  <si>
    <t>PTGS2</t>
  </si>
  <si>
    <t>HQP015530</t>
  </si>
  <si>
    <t>NM_000264</t>
  </si>
  <si>
    <t>PTCH1</t>
  </si>
  <si>
    <t>HQP015311</t>
  </si>
  <si>
    <t>NM_002800</t>
  </si>
  <si>
    <t>PSMB9</t>
  </si>
  <si>
    <t>HQP015059</t>
  </si>
  <si>
    <t>NM_000313</t>
  </si>
  <si>
    <t>PROS1</t>
  </si>
  <si>
    <t>HQP014847</t>
  </si>
  <si>
    <t>NM_006259</t>
  </si>
  <si>
    <t>PRKG2</t>
  </si>
  <si>
    <t>HQP013682</t>
  </si>
  <si>
    <t>NM_017589</t>
  </si>
  <si>
    <t>BTG4</t>
  </si>
  <si>
    <t>HQP013616</t>
  </si>
  <si>
    <t>NM_019093</t>
  </si>
  <si>
    <t>UGT1A3</t>
  </si>
  <si>
    <t>HQP013614</t>
  </si>
  <si>
    <t>NM_007120</t>
  </si>
  <si>
    <t>UGT1A4</t>
  </si>
  <si>
    <t>HQP013583</t>
  </si>
  <si>
    <t>NM_205862</t>
  </si>
  <si>
    <t>UGT1A6</t>
  </si>
  <si>
    <t>HQP013579</t>
  </si>
  <si>
    <t>NM_019075</t>
  </si>
  <si>
    <t>UGT1A10</t>
  </si>
  <si>
    <t>HQP013493</t>
  </si>
  <si>
    <t>NM_000940</t>
  </si>
  <si>
    <t>PON3</t>
  </si>
  <si>
    <t>HQP013459</t>
  </si>
  <si>
    <t>NM_005035</t>
  </si>
  <si>
    <t>POLRMT</t>
  </si>
  <si>
    <t>HQP013416</t>
  </si>
  <si>
    <t>NM_001018111</t>
  </si>
  <si>
    <t>PODXL</t>
  </si>
  <si>
    <t>HQP013257</t>
  </si>
  <si>
    <t>NM_000301</t>
  </si>
  <si>
    <t>PLG</t>
  </si>
  <si>
    <t>HQP013240</t>
  </si>
  <si>
    <t>NM_002661</t>
  </si>
  <si>
    <t>PLCG2</t>
  </si>
  <si>
    <t>HQP013181</t>
  </si>
  <si>
    <t>NM_000298</t>
  </si>
  <si>
    <t>PKLR</t>
  </si>
  <si>
    <t>HQP013122</t>
  </si>
  <si>
    <t>NM_000295</t>
  </si>
  <si>
    <t>SERPINA1</t>
  </si>
  <si>
    <t>HQP013100</t>
  </si>
  <si>
    <t>NM_000927</t>
  </si>
  <si>
    <t>ABCB1</t>
  </si>
  <si>
    <t>HQP013088</t>
  </si>
  <si>
    <t>NM_002631</t>
  </si>
  <si>
    <t>PGD</t>
  </si>
  <si>
    <t>HQP012155</t>
  </si>
  <si>
    <t>NM_002575</t>
  </si>
  <si>
    <t>SERPINB2</t>
  </si>
  <si>
    <t>HQP012154</t>
  </si>
  <si>
    <t>NM_000602</t>
  </si>
  <si>
    <t>SERPINE1</t>
  </si>
  <si>
    <t>HQP011866</t>
  </si>
  <si>
    <t>NM_000625</t>
  </si>
  <si>
    <t>NOS2A</t>
  </si>
  <si>
    <t>HQP011808</t>
  </si>
  <si>
    <t>NM_001077493</t>
  </si>
  <si>
    <t>NFKB2</t>
  </si>
  <si>
    <t>HQP011597</t>
  </si>
  <si>
    <t>NM_002467</t>
  </si>
  <si>
    <t>MYC</t>
  </si>
  <si>
    <t>HQP011582</t>
  </si>
  <si>
    <t>NM_002462</t>
  </si>
  <si>
    <t>MX1</t>
  </si>
  <si>
    <t>HQP011555</t>
  </si>
  <si>
    <t>NM_002454</t>
  </si>
  <si>
    <t>MTRR</t>
  </si>
  <si>
    <t>HQP011537</t>
  </si>
  <si>
    <t>NM_005952</t>
  </si>
  <si>
    <t>MT1X</t>
  </si>
  <si>
    <t>HQP011491</t>
  </si>
  <si>
    <t>NM_000251</t>
  </si>
  <si>
    <t>MSH2</t>
  </si>
  <si>
    <t>HQP011325</t>
  </si>
  <si>
    <t>NM_019899</t>
  </si>
  <si>
    <t>ABCC1</t>
  </si>
  <si>
    <t>HQP011266</t>
  </si>
  <si>
    <t>NM_002426</t>
  </si>
  <si>
    <t>MMP12</t>
  </si>
  <si>
    <t>HQP011262</t>
  </si>
  <si>
    <t>NM_002424</t>
  </si>
  <si>
    <t>MMP8</t>
  </si>
  <si>
    <t>HQP011235</t>
  </si>
  <si>
    <t>NM_000249</t>
  </si>
  <si>
    <t>MLH1</t>
  </si>
  <si>
    <t>HQP011211</t>
  </si>
  <si>
    <t>NM_000246</t>
  </si>
  <si>
    <t>CIITA</t>
  </si>
  <si>
    <t>HQP010913</t>
  </si>
  <si>
    <t>NM_000428</t>
  </si>
  <si>
    <t>LTBP2</t>
  </si>
  <si>
    <t>HQP010626</t>
  </si>
  <si>
    <t>NM_000236</t>
  </si>
  <si>
    <t>LIPC</t>
  </si>
  <si>
    <t>HQP010099</t>
  </si>
  <si>
    <t>NM_000222</t>
  </si>
  <si>
    <t>KIT</t>
  </si>
  <si>
    <t>HQP010095</t>
  </si>
  <si>
    <t>NM_013289</t>
  </si>
  <si>
    <t>KIR3DL1</t>
  </si>
  <si>
    <t>HQP010092</t>
  </si>
  <si>
    <t>NM_012313</t>
  </si>
  <si>
    <t>KIR2DS3</t>
  </si>
  <si>
    <t>HQP010089</t>
  </si>
  <si>
    <t>NM_002255</t>
  </si>
  <si>
    <t>KIR2DL4</t>
  </si>
  <si>
    <t>HQP010086</t>
  </si>
  <si>
    <t>NM_015868</t>
  </si>
  <si>
    <t>KIR2DL3</t>
  </si>
  <si>
    <t>HQP010083</t>
  </si>
  <si>
    <t>NM_014218</t>
  </si>
  <si>
    <t>KIR2DL1</t>
  </si>
  <si>
    <t>HQP010070</t>
  </si>
  <si>
    <t>NM_002253</t>
  </si>
  <si>
    <t>KDR</t>
  </si>
  <si>
    <t>HQP010005</t>
  </si>
  <si>
    <t>NM_002239</t>
  </si>
  <si>
    <t>KCNJ3</t>
  </si>
  <si>
    <t>HQP009849</t>
  </si>
  <si>
    <t>NM_002227</t>
  </si>
  <si>
    <t>JAK1</t>
  </si>
  <si>
    <t>HQP009808</t>
  </si>
  <si>
    <t>NM_002210</t>
  </si>
  <si>
    <t>ITGAV</t>
  </si>
  <si>
    <t>HQP009803</t>
  </si>
  <si>
    <t>NM_002207</t>
  </si>
  <si>
    <t>ITGA9</t>
  </si>
  <si>
    <t>HQP009749</t>
  </si>
  <si>
    <t>NM_000207</t>
  </si>
  <si>
    <t>INS</t>
  </si>
  <si>
    <t>HQP009746</t>
  </si>
  <si>
    <t>NM_001565</t>
  </si>
  <si>
    <t>CXCL10</t>
  </si>
  <si>
    <t>HQP009726</t>
  </si>
  <si>
    <t>NM_005536</t>
  </si>
  <si>
    <t>IMPA1</t>
  </si>
  <si>
    <t>HQP009694</t>
  </si>
  <si>
    <t>NM_005535</t>
  </si>
  <si>
    <t>IL12RB1</t>
  </si>
  <si>
    <t>HQP009678</t>
  </si>
  <si>
    <t>NM_000584</t>
  </si>
  <si>
    <t>IL8</t>
  </si>
  <si>
    <t>HQP009671</t>
  </si>
  <si>
    <t>NM_000639</t>
  </si>
  <si>
    <t>FASLG</t>
  </si>
  <si>
    <t>HQP009658</t>
  </si>
  <si>
    <t>NM_000878</t>
  </si>
  <si>
    <t>IL2RB</t>
  </si>
  <si>
    <t>HQP009649</t>
  </si>
  <si>
    <t>NM_000586</t>
  </si>
  <si>
    <t>IL2</t>
  </si>
  <si>
    <t>HQP009640</t>
  </si>
  <si>
    <t>NM_000575</t>
  </si>
  <si>
    <t>IL1A</t>
  </si>
  <si>
    <t>HQP009555</t>
  </si>
  <si>
    <t>NM_002178</t>
  </si>
  <si>
    <t>IGFBP6</t>
  </si>
  <si>
    <t>HQP009544</t>
  </si>
  <si>
    <t>NM_000598</t>
  </si>
  <si>
    <t>IGFBP3</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</si>
  <si>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</si>
  <si>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</si>
  <si>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</si>
  <si>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</si>
  <si>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</si>
  <si>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</si>
  <si>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</si>
  <si>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</si>
  <si>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</si>
  <si>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</si>
  <si>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</si>
  <si>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</si>
  <si>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</si>
  <si>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</si>
  <si>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</si>
  <si>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</si>
  <si>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</si>
  <si>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</si>
  <si>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</si>
  <si>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</si>
  <si>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</si>
  <si>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t>Housekeeping Gene Symbol</t>
  </si>
  <si>
    <t>AVERAGE</t>
  </si>
  <si>
    <t>Overview of the PCR Array Performance and Quality Control</t>
  </si>
  <si>
    <t>Test Sample =</t>
  </si>
  <si>
    <t>PCR Array Catalog Number:</t>
  </si>
  <si>
    <t>Control Sample =</t>
  </si>
  <si>
    <r>
      <rPr>
        <b/>
        <sz val="10"/>
        <rFont val="Arial"/>
        <family val="2"/>
      </rPr>
      <t>Expected ΔC</t>
    </r>
    <r>
      <rPr>
        <b/>
        <vertAlign val="subscript"/>
        <sz val="10"/>
        <rFont val="Arial"/>
        <family val="2"/>
      </rPr>
      <t>t</t>
    </r>
    <r>
      <rPr>
        <b/>
        <sz val="10"/>
        <rFont val="Arial"/>
        <family val="2"/>
      </rPr>
      <t xml:space="preserve"> (AVG RTC - AVG PPC):</t>
    </r>
  </si>
  <si>
    <t>&lt;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</si>
  <si>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</si>
  <si>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</si>
  <si>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</si>
  <si>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(PPC)</t>
    </r>
  </si>
  <si>
    <r>
      <rPr>
        <b/>
        <sz val="10"/>
        <rFont val="Arial"/>
        <family val="2"/>
      </rPr>
      <t>ST DEV C</t>
    </r>
    <r>
      <rPr>
        <b/>
        <vertAlign val="subscript"/>
        <sz val="10"/>
        <rFont val="Arial"/>
        <family val="2"/>
      </rPr>
      <t>t</t>
    </r>
    <r>
      <rPr>
        <b/>
        <sz val="10"/>
        <rFont val="Arial"/>
        <family val="2"/>
      </rPr>
      <t xml:space="preserve"> (PPC)</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</si>
  <si>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</si>
  <si>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</si>
  <si>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</si>
  <si>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</si>
  <si>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</si>
  <si>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</si>
  <si>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3. Genomic DNA Contamination Control(GDC):</t>
  </si>
  <si>
    <r>
      <rPr>
        <b/>
        <sz val="10"/>
        <rFont val="Arial"/>
        <family val="2"/>
      </rPr>
      <t>STDEV.C</t>
    </r>
    <r>
      <rPr>
        <b/>
        <vertAlign val="subscript"/>
        <sz val="10"/>
        <rFont val="Arial"/>
        <family val="2"/>
      </rPr>
      <t>t</t>
    </r>
    <r>
      <rPr>
        <b/>
        <sz val="10"/>
        <rFont val="Arial"/>
        <family val="2"/>
      </rPr>
      <t xml:space="preserve"> (GDC)</t>
    </r>
  </si>
  <si>
    <t>Pass/No?</t>
  </si>
  <si>
    <r>
      <rPr>
        <b/>
        <sz val="10"/>
        <rFont val="Arial"/>
        <family val="2"/>
      </rPr>
      <t>AVG ΔC</t>
    </r>
    <r>
      <rPr>
        <b/>
        <vertAlign val="subscript"/>
        <sz val="10"/>
        <rFont val="Arial"/>
        <family val="2"/>
      </rPr>
      <t>t</t>
    </r>
    <r>
      <rPr>
        <b/>
        <sz val="10"/>
        <rFont val="Arial"/>
        <family val="2"/>
      </rPr>
      <t xml:space="preserve">               (Ct(GOI) - Ave Ct (HKG))</t>
    </r>
  </si>
  <si>
    <r>
      <rPr>
        <b/>
        <sz val="10"/>
        <rFont val="Arial"/>
        <family val="2"/>
      </rPr>
      <t>2^-ΔC</t>
    </r>
    <r>
      <rPr>
        <b/>
        <vertAlign val="subscript"/>
        <sz val="10"/>
        <rFont val="Arial"/>
        <family val="2"/>
      </rPr>
      <t>t</t>
    </r>
  </si>
  <si>
    <t>Fold Difference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</si>
  <si>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</si>
  <si>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</si>
  <si>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</si>
  <si>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</si>
  <si>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</si>
  <si>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</si>
  <si>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</si>
  <si>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</si>
  <si>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</si>
  <si>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</si>
  <si>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</si>
  <si>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</si>
  <si>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</si>
  <si>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</si>
  <si>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</si>
  <si>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</si>
  <si>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</si>
  <si>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t xml:space="preserve">Accession No. of Gene
</t>
  </si>
  <si>
    <r>
      <rPr>
        <b/>
        <sz val="10"/>
        <rFont val="Arial"/>
        <family val="2"/>
      </rPr>
      <t>2</t>
    </r>
    <r>
      <rPr>
        <b/>
        <vertAlign val="superscript"/>
        <sz val="10"/>
        <rFont val="Arial"/>
        <family val="2"/>
      </rPr>
      <t>-ΔCt</t>
    </r>
  </si>
  <si>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</si>
  <si>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</si>
  <si>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</si>
  <si>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</si>
  <si>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</si>
  <si>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</si>
  <si>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</si>
  <si>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Ct Cutoff</t>
  </si>
  <si>
    <t>Housekeeping Genes</t>
  </si>
  <si>
    <t>Normalized ΔCt (Ct(GOI) - Ave Ct (HKG))</t>
  </si>
  <si>
    <t>2^(-Normalized ΔCt (Ct(GOI) - Ave Ct (HKG)))</t>
  </si>
  <si>
    <t>miRNA ID</t>
  </si>
  <si>
    <r>
      <rPr>
        <b/>
        <sz val="10"/>
        <rFont val="Arial"/>
        <family val="2"/>
      </rPr>
      <t>AVG Normalized C</t>
    </r>
    <r>
      <rPr>
        <b/>
        <vertAlign val="subscript"/>
        <sz val="10"/>
        <rFont val="Arial"/>
        <family val="2"/>
      </rPr>
      <t>t</t>
    </r>
  </si>
  <si>
    <t>If no housekeeping gene is chosen, the normalization factor is zero (0).</t>
  </si>
  <si>
    <t>Average</t>
  </si>
  <si>
    <t>Mature miRNA Accession</t>
  </si>
  <si>
    <t>Mature miRNA Sanger ID</t>
  </si>
  <si>
    <t>Primer Sequence</t>
  </si>
  <si>
    <t>miRNA Catalog</t>
  </si>
  <si>
    <t>MAM-001A01</t>
  </si>
  <si>
    <t>MIMAT0000154</t>
  </si>
  <si>
    <t>mmu-miR-142-5p</t>
  </si>
  <si>
    <t>CATAAAGTAGAAAGCACTACTAA</t>
  </si>
  <si>
    <t>MPM00525A</t>
  </si>
  <si>
    <t>MAM-001A02</t>
  </si>
  <si>
    <t>MIMAT0000527</t>
  </si>
  <si>
    <t>mmu-miR-16</t>
  </si>
  <si>
    <t>TAGCAGCACGTAAATATTGGCG</t>
  </si>
  <si>
    <t>MPM00543A</t>
  </si>
  <si>
    <t>MAM-001A03</t>
  </si>
  <si>
    <t>MIMAT0000155</t>
  </si>
  <si>
    <t>mmu-miR-142-3p</t>
  </si>
  <si>
    <t>TGTAGTGTTTCCTACTTTATGGA</t>
  </si>
  <si>
    <t>MPM01408A</t>
  </si>
  <si>
    <t>MAM-001A04</t>
  </si>
  <si>
    <t>MIMAT0000530</t>
  </si>
  <si>
    <t>mmu-miR-21</t>
  </si>
  <si>
    <t>TAGCTTATCAGACTGATGTTGA</t>
  </si>
  <si>
    <t>MPM00587A</t>
  </si>
  <si>
    <t>MAM-001A05</t>
  </si>
  <si>
    <t>MIMAT0000134</t>
  </si>
  <si>
    <t>mmu-miR-124</t>
  </si>
  <si>
    <t>TAAGGCACGCGGTGAATGCCAA</t>
  </si>
  <si>
    <t>MPM01393A</t>
  </si>
  <si>
    <t>MAM-001A06</t>
  </si>
  <si>
    <t>MIMAT0000138</t>
  </si>
  <si>
    <t>mmu-miR-126-3p</t>
  </si>
  <si>
    <t>TCGTACCGTGAGTAATAATGCG</t>
  </si>
  <si>
    <t>MPM01397A</t>
  </si>
  <si>
    <t>MAM-001A07</t>
  </si>
  <si>
    <t>MIMAT0000526</t>
  </si>
  <si>
    <t>mmu-miR-15a</t>
  </si>
  <si>
    <t>TAGCAGCACATAATGGTTTGTG</t>
  </si>
  <si>
    <t>MPM00541A</t>
  </si>
  <si>
    <t>MAM-001A08</t>
  </si>
  <si>
    <t>MIMAT0000127</t>
  </si>
  <si>
    <t>mmu-miR-29b</t>
  </si>
  <si>
    <t>TAGCACCATTTGAAATCAGTGTT</t>
  </si>
  <si>
    <t>MPM00629A</t>
  </si>
  <si>
    <t>MAM-001A09</t>
  </si>
  <si>
    <t>MIMAT0000142</t>
  </si>
  <si>
    <t>mmu-miR-9</t>
  </si>
  <si>
    <t>TCTTTGGTTATCTAGCTGTATGA</t>
  </si>
  <si>
    <t>MPM00869A</t>
  </si>
  <si>
    <t>MAM-001A10</t>
  </si>
  <si>
    <t>MIMAT0000523</t>
  </si>
  <si>
    <t>mmu-let-7c</t>
  </si>
  <si>
    <t>TGAGGTAGTAGGTTGTATG</t>
  </si>
  <si>
    <t>MPM00485A</t>
  </si>
  <si>
    <t>MAM-001A11</t>
  </si>
  <si>
    <t>MIMAT0000219</t>
  </si>
  <si>
    <t>mmu-miR-24</t>
  </si>
  <si>
    <t>TGGCTCAGTTCAGCAGGAACAG</t>
  </si>
  <si>
    <t>MPM01443A</t>
  </si>
  <si>
    <t>MAM-001A12</t>
  </si>
  <si>
    <t>MIMAT0000537</t>
  </si>
  <si>
    <t>mmu-miR-27a</t>
  </si>
  <si>
    <t>TTCACAGTGGCTAAGTTCC</t>
  </si>
  <si>
    <t>MPM01445A</t>
  </si>
  <si>
    <t>MAM-001B01</t>
  </si>
  <si>
    <t>MIMAT0000248</t>
  </si>
  <si>
    <t>mmu-miR-30e</t>
  </si>
  <si>
    <t>TGTAAACATCCTTGATTGGAAG</t>
  </si>
  <si>
    <t>MPM00642A</t>
  </si>
  <si>
    <t>MAM-001B02</t>
  </si>
  <si>
    <t>MIMAT0000531</t>
  </si>
  <si>
    <t>mmu-miR-22</t>
  </si>
  <si>
    <t>AAGCTGCCAGTTGAAGAACTGT</t>
  </si>
  <si>
    <t>MPM01442A</t>
  </si>
  <si>
    <t>MAM-001B03</t>
  </si>
  <si>
    <t>MIMAT0000128</t>
  </si>
  <si>
    <t>mmu-miR-30a</t>
  </si>
  <si>
    <t>TGTAAACATCCTCGATTGGAAG</t>
  </si>
  <si>
    <t>MPM00638A</t>
  </si>
  <si>
    <t>MAM-001B04</t>
  </si>
  <si>
    <t>MIMAT0000521</t>
  </si>
  <si>
    <t>mmu-let-7a</t>
  </si>
  <si>
    <t>TGAGGTAGTAGGTTGTATA</t>
  </si>
  <si>
    <t>MPM00483A</t>
  </si>
  <si>
    <t>MAM-001B05</t>
  </si>
  <si>
    <t>MIMAT0000515</t>
  </si>
  <si>
    <t>mmu-miR-30d</t>
  </si>
  <si>
    <t>TGTAAACATCCCCGATTGGAAG</t>
  </si>
  <si>
    <t>MPM00641A</t>
  </si>
  <si>
    <t>MAM-001B06</t>
  </si>
  <si>
    <t>MIMAT0000151</t>
  </si>
  <si>
    <t>mmu-miR-140</t>
  </si>
  <si>
    <t>CAGTGGTTTTACCCTATGGTAG</t>
  </si>
  <si>
    <t>MPM00523A</t>
  </si>
  <si>
    <t>MAM-001B07</t>
  </si>
  <si>
    <t>MIMAT0000525</t>
  </si>
  <si>
    <t>mmu-let-7f</t>
  </si>
  <si>
    <t>GGGTGAGGTAGTAGATTGTATA</t>
  </si>
  <si>
    <t>MPM00488A</t>
  </si>
  <si>
    <t>MAM-001B08</t>
  </si>
  <si>
    <t>MIMAT0000165</t>
  </si>
  <si>
    <t>mmu-miR-155</t>
  </si>
  <si>
    <t>TTAATGCTAATTGTGATAGGGGT</t>
  </si>
  <si>
    <t>MPM00540A</t>
  </si>
  <si>
    <t>MAM-001B09</t>
  </si>
  <si>
    <t>MIMAT0000141</t>
  </si>
  <si>
    <t>mmu-miR-130a</t>
  </si>
  <si>
    <t>CAGTGCAATGTTAAAAGGGCAT</t>
  </si>
  <si>
    <t>MPM00511A</t>
  </si>
  <si>
    <t>MAM-001B10</t>
  </si>
  <si>
    <t>MIMAT0000522</t>
  </si>
  <si>
    <t>mmu-let-7b</t>
  </si>
  <si>
    <t>TGAGGTAGTAGGTTGTGTG</t>
  </si>
  <si>
    <t>MPM00484A</t>
  </si>
  <si>
    <t>MAM-001B11</t>
  </si>
  <si>
    <t>MIMAT0000548</t>
  </si>
  <si>
    <t>mmu-miR-322</t>
  </si>
  <si>
    <t>CAGCAGCAATTCATGTTTTGGA</t>
  </si>
  <si>
    <t>MPM00646A</t>
  </si>
  <si>
    <t>MAM-001B12</t>
  </si>
  <si>
    <t>MIMAT0000649</t>
  </si>
  <si>
    <t>mmu-miR-17</t>
  </si>
  <si>
    <t>CAAAGTGCTTACGGTGCAGGTAG</t>
  </si>
  <si>
    <t>MPM00544A</t>
  </si>
  <si>
    <t>MAM-001C01</t>
  </si>
  <si>
    <t>MIMAT0000126</t>
  </si>
  <si>
    <t>mmu-miR-27b</t>
  </si>
  <si>
    <t>TTCACAGTGGCTAAGTTCT</t>
  </si>
  <si>
    <t>MPM01446A</t>
  </si>
  <si>
    <t>MAM-001C02</t>
  </si>
  <si>
    <t>MIMAT0000136</t>
  </si>
  <si>
    <t>mmu-miR-125b-5p</t>
  </si>
  <si>
    <t>TCCCTGAGACCCTAACTTGTGA</t>
  </si>
  <si>
    <t>MPM00505A</t>
  </si>
  <si>
    <t>MAM-001C03</t>
  </si>
  <si>
    <t>MIMAT0000535</t>
  </si>
  <si>
    <t>mmu-miR-29a</t>
  </si>
  <si>
    <t>TAGCACCATCTGGAATCGGTTA</t>
  </si>
  <si>
    <t>MPM01460A</t>
  </si>
  <si>
    <t>MAM-001C04</t>
  </si>
  <si>
    <t>MIMAT0004934</t>
  </si>
  <si>
    <t>mmu-miR-872</t>
  </si>
  <si>
    <t>AAGGTTACTTGTTAGTTCAGG</t>
  </si>
  <si>
    <t>MPM00856A</t>
  </si>
  <si>
    <t>MAM-001C05</t>
  </si>
  <si>
    <t>MIMAT0000654</t>
  </si>
  <si>
    <t>mmu-miR-32</t>
  </si>
  <si>
    <t>TATTGCACATTACTAAGTTGCA</t>
  </si>
  <si>
    <t>MPM00644A</t>
  </si>
  <si>
    <t>MAM-001C06</t>
  </si>
  <si>
    <t>MIMAT0000132</t>
  </si>
  <si>
    <t>mmu-miR-99b</t>
  </si>
  <si>
    <t>CACCCGTAGAACCGACCTTGCG</t>
  </si>
  <si>
    <t>MPM00877A</t>
  </si>
  <si>
    <t>MAM-001C07</t>
  </si>
  <si>
    <t>MIMAT0000513</t>
  </si>
  <si>
    <t>mmu-miR-19b</t>
  </si>
  <si>
    <t>TGTGCAAATCCATGTAAAACTGA</t>
  </si>
  <si>
    <t>MPM00572A</t>
  </si>
  <si>
    <t>MAM-001C08</t>
  </si>
  <si>
    <t>MIMAT0000221</t>
  </si>
  <si>
    <t>mmu-miR-191</t>
  </si>
  <si>
    <t>CAACGGAATCCCAAAAGCAGCTG</t>
  </si>
  <si>
    <t>MPM00560A</t>
  </si>
  <si>
    <t>MAM-001C09</t>
  </si>
  <si>
    <t>MIMAT0000137</t>
  </si>
  <si>
    <t>mmu-miR-126-5p</t>
  </si>
  <si>
    <t>CATTATTACTTTTGGTACGCG</t>
  </si>
  <si>
    <t>MPM00506A</t>
  </si>
  <si>
    <t>MAM-001C10</t>
  </si>
  <si>
    <t>MIMAT0000540</t>
  </si>
  <si>
    <t>mmu-miR-93</t>
  </si>
  <si>
    <t>CAAAGTGCTGTTCGTGCAGGTAG</t>
  </si>
  <si>
    <t>MPM00873A</t>
  </si>
  <si>
    <t>MAM-001C11</t>
  </si>
  <si>
    <t>MIMAT0000158</t>
  </si>
  <si>
    <t>mmu-miR-146a</t>
  </si>
  <si>
    <t>TGAGAACTGAATTCCATGGGT</t>
  </si>
  <si>
    <t>MPM00529A</t>
  </si>
  <si>
    <t>MAM-001C12</t>
  </si>
  <si>
    <t>MIMAT0001081</t>
  </si>
  <si>
    <t>mmu-miR-196b</t>
  </si>
  <si>
    <t>TAGGTAGTTTTCTGTTGTTGGG</t>
  </si>
  <si>
    <t>MPM00567A</t>
  </si>
  <si>
    <t>MAM-001D01</t>
  </si>
  <si>
    <t>MIMAT0000122</t>
  </si>
  <si>
    <t>mmu-let-7i</t>
  </si>
  <si>
    <t>TGAGGTAGTAGTTTGTGCT</t>
  </si>
  <si>
    <t>MPM00490A</t>
  </si>
  <si>
    <t>MAM-001D02</t>
  </si>
  <si>
    <t>MIMAT0000529</t>
  </si>
  <si>
    <t>mmu-miR-20a</t>
  </si>
  <si>
    <t>TAAAGTGCTTATGGTGCAGGTAG</t>
  </si>
  <si>
    <t>MPM00585A</t>
  </si>
  <si>
    <t>MAM-001D03</t>
  </si>
  <si>
    <t>MIMAT0000528</t>
  </si>
  <si>
    <t>mmu-miR-18a</t>
  </si>
  <si>
    <t>TAAGGTGCATCTAGTGCAGA</t>
  </si>
  <si>
    <t>MPM00556A</t>
  </si>
  <si>
    <t>MAM-001D04</t>
  </si>
  <si>
    <t>MIMAT0000653</t>
  </si>
  <si>
    <t>mmu-miR-28</t>
  </si>
  <si>
    <t>AAGGAGCTCACAGTCTATTGAG</t>
  </si>
  <si>
    <t>MPM00613A</t>
  </si>
  <si>
    <t>MAM-001D05</t>
  </si>
  <si>
    <t>MIMAT0000125</t>
  </si>
  <si>
    <t>mmu-miR-23b</t>
  </si>
  <si>
    <t>ATCACATTGCCAGGGATTA</t>
  </si>
  <si>
    <t>MPM00605A</t>
  </si>
  <si>
    <t>MAM-001D06</t>
  </si>
  <si>
    <t>MIMAT0000160</t>
  </si>
  <si>
    <t>mmu-miR-150</t>
  </si>
  <si>
    <t>TCTCCCAACCCTTGTACCAGTG</t>
  </si>
  <si>
    <t>MPM00535A</t>
  </si>
  <si>
    <t>MAM-001D07</t>
  </si>
  <si>
    <t>MIMAT0000539</t>
  </si>
  <si>
    <t>mmu-miR-92a</t>
  </si>
  <si>
    <t>TATTGCACTTGTCCCGGCCTG</t>
  </si>
  <si>
    <t>MPM00870A</t>
  </si>
  <si>
    <t>MAM-001D08</t>
  </si>
  <si>
    <t>MIMAT0000648</t>
  </si>
  <si>
    <t>mmu-miR-10a</t>
  </si>
  <si>
    <t>TACCCTGTAGATCTGAATTTGTG</t>
  </si>
  <si>
    <t>MPM00499A</t>
  </si>
  <si>
    <t>MAM-001D09</t>
  </si>
  <si>
    <t>MIMAT0000383</t>
  </si>
  <si>
    <t>mmu-let-7d</t>
  </si>
  <si>
    <t>AGAGGTAGTAGGTTGCATA</t>
  </si>
  <si>
    <t>MPM00486A</t>
  </si>
  <si>
    <t>MAM-001D10</t>
  </si>
  <si>
    <t>MIMAT0000518</t>
  </si>
  <si>
    <t>mmu-miR-196a</t>
  </si>
  <si>
    <t>TAGGTAGTTTTATGTTGTTGGGAA</t>
  </si>
  <si>
    <t>MPM00566A</t>
  </si>
  <si>
    <t>MAM-001D11</t>
  </si>
  <si>
    <t>MIMAT0000532</t>
  </si>
  <si>
    <t>mmu-miR-23a</t>
  </si>
  <si>
    <t>ATCACATTGCCAGGGATTT</t>
  </si>
  <si>
    <t>MPM00604A</t>
  </si>
  <si>
    <t>MAM-001D12</t>
  </si>
  <si>
    <t>MIMAT0000386</t>
  </si>
  <si>
    <t>mmu-miR-106b</t>
  </si>
  <si>
    <t>TAAAGTGCTGACAGTGCAGA</t>
  </si>
  <si>
    <t>MPM00497A</t>
  </si>
  <si>
    <t>MAM-001E01</t>
  </si>
  <si>
    <t>MIMAT0004667</t>
  </si>
  <si>
    <t>mmu-miR-199b</t>
  </si>
  <si>
    <t>ACAGTAGTCTGCACATTGGTTA</t>
  </si>
  <si>
    <t>MPM01429A</t>
  </si>
  <si>
    <t>MAM-001E02</t>
  </si>
  <si>
    <t>MIMAT0000381</t>
  </si>
  <si>
    <t>mmu-miR-34c</t>
  </si>
  <si>
    <t>AGGCAGTGTAGTTAGCTGATTGCAA</t>
  </si>
  <si>
    <t>MPM00670A</t>
  </si>
  <si>
    <t>MAM-001E03</t>
  </si>
  <si>
    <t>MIMAT0003188</t>
  </si>
  <si>
    <t>mmu-miR-503</t>
  </si>
  <si>
    <t>TAGCAGCGGGAACAGTACTGCAG</t>
  </si>
  <si>
    <t>MPM00753A</t>
  </si>
  <si>
    <t>MAM-001E04</t>
  </si>
  <si>
    <t>MIMAT0000652</t>
  </si>
  <si>
    <t>mmu-miR-25</t>
  </si>
  <si>
    <t>CATTGCACTTGTCTCGGTCTGA</t>
  </si>
  <si>
    <t>MPM00608A</t>
  </si>
  <si>
    <t>MAM-001E05</t>
  </si>
  <si>
    <t>MIMAT0000121</t>
  </si>
  <si>
    <t>mmu-let-7g</t>
  </si>
  <si>
    <t>TGAGGTAGTAGTTTGTACA</t>
  </si>
  <si>
    <t>MPM00489A</t>
  </si>
  <si>
    <t>MAM-001E06</t>
  </si>
  <si>
    <t>MIMAT0000541</t>
  </si>
  <si>
    <t>mmu-miR-96</t>
  </si>
  <si>
    <t>TTTGGCACTAGCACATTTTTGCTAA</t>
  </si>
  <si>
    <t>MPM00874A</t>
  </si>
  <si>
    <t>MAM-001E07</t>
  </si>
  <si>
    <t>MIMAT0000538</t>
  </si>
  <si>
    <t>mmu-miR-31</t>
  </si>
  <si>
    <t>AGGCAAGATGCTGGCATAGCTGAA</t>
  </si>
  <si>
    <t>MPM00643A</t>
  </si>
  <si>
    <t>MAM-001E08</t>
  </si>
  <si>
    <t>MIMAT0000514</t>
  </si>
  <si>
    <t>mmu-miR-30c</t>
  </si>
  <si>
    <t>TGTAAACATCCTACACTCTCAGC</t>
  </si>
  <si>
    <t>MPM00640A</t>
  </si>
  <si>
    <t>MAM-001E09</t>
  </si>
  <si>
    <t>MIMAT0000124</t>
  </si>
  <si>
    <t>mmu-miR-15b</t>
  </si>
  <si>
    <t>TAGCAGCACATCATGGTTTACA</t>
  </si>
  <si>
    <t>MPM00542A</t>
  </si>
  <si>
    <t>MAM-001E10</t>
  </si>
  <si>
    <t>MIMAT0000208</t>
  </si>
  <si>
    <t>mmu-miR-10b</t>
  </si>
  <si>
    <t>TACCCTGTAGAACTGAATTTGTG</t>
  </si>
  <si>
    <t>MPM00500A</t>
  </si>
  <si>
    <t>MAM-001E11</t>
  </si>
  <si>
    <t>MIMAT0000156</t>
  </si>
  <si>
    <t>mmu-miR-144</t>
  </si>
  <si>
    <t>GGGTACAGTATAGATGATGTACT</t>
  </si>
  <si>
    <t>MPM00527A</t>
  </si>
  <si>
    <t>MAM-001E12</t>
  </si>
  <si>
    <t>MIMAT0005293</t>
  </si>
  <si>
    <t>mmu-miR-467e</t>
  </si>
  <si>
    <t>GGGATAAGTGTGAGCATGTATATGT</t>
  </si>
  <si>
    <t>MPM00731A</t>
  </si>
  <si>
    <t>MAM-001F01</t>
  </si>
  <si>
    <t>MIMAT0000135</t>
  </si>
  <si>
    <t>mmu-miR-125a-5p</t>
  </si>
  <si>
    <t>TCCCTGAGACCCTTTAACCTGTG</t>
  </si>
  <si>
    <t>MPM00504A</t>
  </si>
  <si>
    <t>MAM-001F02</t>
  </si>
  <si>
    <t>MIMAT0000131</t>
  </si>
  <si>
    <t>mmu-miR-99a</t>
  </si>
  <si>
    <t>AACCCGTAGATCCGAT</t>
  </si>
  <si>
    <t>MPM00876A</t>
  </si>
  <si>
    <t>MAM-001F03</t>
  </si>
  <si>
    <t>MIMAT0004844</t>
  </si>
  <si>
    <t>mmu-miR-880</t>
  </si>
  <si>
    <t>TACTCCATCCTCTCTGAGTAGA</t>
  </si>
  <si>
    <t>MPM00864A</t>
  </si>
  <si>
    <t>MAM-001F04</t>
  </si>
  <si>
    <t>MIMAT0000651</t>
  </si>
  <si>
    <t>mmu-miR-19a</t>
  </si>
  <si>
    <t>TGTGCAAATCTATGCGAAACTGA</t>
  </si>
  <si>
    <t>MPM01430A</t>
  </si>
  <si>
    <t>MAM-001F05</t>
  </si>
  <si>
    <t>MIMAT0000229</t>
  </si>
  <si>
    <t>mmu-miR-199a-5p</t>
  </si>
  <si>
    <t>CCCAGTGTTCAGGCTACCTGTTC</t>
  </si>
  <si>
    <t>MPM00569A</t>
  </si>
  <si>
    <t>MAM-001F06</t>
  </si>
  <si>
    <t>MIMAT0003450</t>
  </si>
  <si>
    <t>mmu-miR-488</t>
  </si>
  <si>
    <t>TTGAAAGGCTGTTTCTTGGTC</t>
  </si>
  <si>
    <t>MPM01526A</t>
  </si>
  <si>
    <t>MAM-001F07</t>
  </si>
  <si>
    <t>MIMAT0000211</t>
  </si>
  <si>
    <t>mmu-miR-182</t>
  </si>
  <si>
    <t>TTTGGCAATGGTAGAACTCACACCGAA</t>
  </si>
  <si>
    <t>MPM00549A</t>
  </si>
  <si>
    <t>MAM-001F08</t>
  </si>
  <si>
    <t>MIMAT0000368</t>
  </si>
  <si>
    <t>mmu-miR-291a-3p</t>
  </si>
  <si>
    <t>AAAGTGCTTCCACTTTGTGTGCAA</t>
  </si>
  <si>
    <t>MPM01449A</t>
  </si>
  <si>
    <t>MAM-001F09</t>
  </si>
  <si>
    <t>MIMAT0000215</t>
  </si>
  <si>
    <t>mmu-miR-186</t>
  </si>
  <si>
    <t>CAAAGAATTCTCCTTTTGGGCT</t>
  </si>
  <si>
    <t>MPM00553A</t>
  </si>
  <si>
    <t>MAM-001F10</t>
  </si>
  <si>
    <t>MIMAT0003170</t>
  </si>
  <si>
    <t>mmu-miR-541</t>
  </si>
  <si>
    <t>AAGGGATTCTGATGTTGGTCACACTAA</t>
  </si>
  <si>
    <t>MPM00761A</t>
  </si>
  <si>
    <t>MAM-001F11</t>
  </si>
  <si>
    <t>MIMAT0003377</t>
  </si>
  <si>
    <t>mmu-miR-302d</t>
  </si>
  <si>
    <t>TAAGTGCTTCCATGTTTGAGTGT</t>
  </si>
  <si>
    <t>MPM00637A</t>
  </si>
  <si>
    <t>MAM-001F12</t>
  </si>
  <si>
    <t>MIMAT0000212</t>
  </si>
  <si>
    <t>mmu-miR-183</t>
  </si>
  <si>
    <t>TATGGCACTGGTAGAATTCACT</t>
  </si>
  <si>
    <t>MPM00550A</t>
  </si>
  <si>
    <t>MAM-001G01</t>
  </si>
  <si>
    <t>MIMAT0000524</t>
  </si>
  <si>
    <t>mmu-let-7e</t>
  </si>
  <si>
    <t>TGAGGTAGGAGGTTGTATA</t>
  </si>
  <si>
    <t>MPM00487A</t>
  </si>
  <si>
    <t>MAM-001G02</t>
  </si>
  <si>
    <t>MIMAT0000152</t>
  </si>
  <si>
    <t>mmu-miR-140*</t>
  </si>
  <si>
    <t>TACCACAGGGTAGAACCACGG</t>
  </si>
  <si>
    <t>MPM01406A</t>
  </si>
  <si>
    <t>MAM-001G03</t>
  </si>
  <si>
    <t>MIMAT0004747</t>
  </si>
  <si>
    <t>mmu-miR-411</t>
  </si>
  <si>
    <t>TAGTAGACCGTATAGCGTACGAA</t>
  </si>
  <si>
    <t>MPM00695A</t>
  </si>
  <si>
    <t>MAM-001G04</t>
  </si>
  <si>
    <t>MIMAT0004669</t>
  </si>
  <si>
    <t>mmu-miR-125b-3p</t>
  </si>
  <si>
    <t>ACGGGTTAGGCTCTTGGGAGCT</t>
  </si>
  <si>
    <t>MPM01395A</t>
  </si>
  <si>
    <t>MAM-001G05</t>
  </si>
  <si>
    <t>MIMAT0000373</t>
  </si>
  <si>
    <t>mmu-miR-295</t>
  </si>
  <si>
    <t>AAAGTGCTACTACTTTTGAGTCT</t>
  </si>
  <si>
    <t>MPM01454A</t>
  </si>
  <si>
    <t>MAM-001G06</t>
  </si>
  <si>
    <t>MIMAT0000123</t>
  </si>
  <si>
    <t>mmu-miR-1</t>
  </si>
  <si>
    <t>GGGTGGAATGTAAAGAAGTATGTA</t>
  </si>
  <si>
    <t>MPM00501A</t>
  </si>
  <si>
    <t>MAM-001G07</t>
  </si>
  <si>
    <t>MIMAT0000661</t>
  </si>
  <si>
    <t>mmu-miR-214</t>
  </si>
  <si>
    <t>AGCAGGCACAGACAGGCAGTAA</t>
  </si>
  <si>
    <t>MPM01439A</t>
  </si>
  <si>
    <t>MAM-001G08</t>
  </si>
  <si>
    <t>MIMAT0000150</t>
  </si>
  <si>
    <t>mmu-miR-138</t>
  </si>
  <si>
    <t>AGCTGGTGTTGTGAATCAGGCCG</t>
  </si>
  <si>
    <t>MPM00521A</t>
  </si>
  <si>
    <t>MAM-001G09</t>
  </si>
  <si>
    <t>MIMAT0004750</t>
  </si>
  <si>
    <t>mmu-miR-425</t>
  </si>
  <si>
    <t>AATGACACGATCACTCCCGTTGA</t>
  </si>
  <si>
    <t>MPM00699A</t>
  </si>
  <si>
    <t>MAM-001G10</t>
  </si>
  <si>
    <t>MIMAT0000663</t>
  </si>
  <si>
    <t>mmu-miR-218</t>
  </si>
  <si>
    <t>TTGTGCTTGATCTAACCATGT</t>
  </si>
  <si>
    <t>MPM00596A</t>
  </si>
  <si>
    <t>MAM-001G11</t>
  </si>
  <si>
    <t>MIMAT0000766</t>
  </si>
  <si>
    <t>mmu-miR-335-5p</t>
  </si>
  <si>
    <t>TCAAGAGCAATAACGAAAAATGT</t>
  </si>
  <si>
    <t>MPM00657A</t>
  </si>
  <si>
    <t>MAM-001G12</t>
  </si>
  <si>
    <t>MIMAT0000133</t>
  </si>
  <si>
    <t>mmu-miR-101a</t>
  </si>
  <si>
    <t>TACAGTACTGTGATGACTGAA</t>
  </si>
  <si>
    <t>MPM01389A</t>
  </si>
  <si>
    <t>MAM-001H01</t>
  </si>
  <si>
    <t>MIMAT0000153</t>
  </si>
  <si>
    <t>mmu-miR-141</t>
  </si>
  <si>
    <t>TAACACTGTCTGGTAAAGATGG</t>
  </si>
  <si>
    <t>MPM01407A</t>
  </si>
  <si>
    <t>MAM-001H02</t>
  </si>
  <si>
    <t>MIMAT0004187</t>
  </si>
  <si>
    <t>mmu-miR-744</t>
  </si>
  <si>
    <t>TGCGGGGCTAGGGCTAACAGCA</t>
  </si>
  <si>
    <t>MPM00840A</t>
  </si>
  <si>
    <t>MAM-001H03</t>
  </si>
  <si>
    <t>MIMAT0004885</t>
  </si>
  <si>
    <t>mmu-miR-467c</t>
  </si>
  <si>
    <t>TAAGTGCGTGCATGTATATGT</t>
  </si>
  <si>
    <t>MPM00729A</t>
  </si>
  <si>
    <t>MAM-001H04</t>
  </si>
  <si>
    <t>MIMAT0003727</t>
  </si>
  <si>
    <t>mmu-miR-374</t>
  </si>
  <si>
    <t>ATATAATACAACCTGCTGAGTG</t>
  </si>
  <si>
    <t>MPM00680A</t>
  </si>
  <si>
    <t>MAM-001H05</t>
  </si>
  <si>
    <t>N/A</t>
  </si>
  <si>
    <t>snoRNA251</t>
  </si>
  <si>
    <t>GAGCTTTGTTCTGAGCCAG</t>
  </si>
  <si>
    <t>MPM01664A</t>
  </si>
  <si>
    <t>MAM-001H06</t>
  </si>
  <si>
    <t>snoRNA202</t>
  </si>
  <si>
    <t>GAACCCTTTTCCATCTGATG</t>
  </si>
  <si>
    <t>MPM01663A</t>
  </si>
  <si>
    <t>MAM-001H07</t>
  </si>
  <si>
    <t>snoRNA142</t>
  </si>
  <si>
    <t>GGGATTGAGGACCTGAGG</t>
  </si>
  <si>
    <t>MPM01662A</t>
  </si>
  <si>
    <t>MAM-001H08</t>
  </si>
  <si>
    <t>Rnu6</t>
  </si>
  <si>
    <t>ACACGCAAATTCGTGAAGC</t>
  </si>
  <si>
    <t>MPM01661A</t>
  </si>
  <si>
    <t>MAM-001H09</t>
  </si>
  <si>
    <t>miRTC</t>
  </si>
  <si>
    <t>MAM-001H10</t>
  </si>
  <si>
    <t>MAM-001H11</t>
  </si>
  <si>
    <t>PPC</t>
  </si>
  <si>
    <t>MAM-001H12</t>
  </si>
  <si>
    <t>MAM-002A01</t>
  </si>
  <si>
    <t>MIMAT0000146</t>
  </si>
  <si>
    <t>mmu-miR-134</t>
  </si>
  <si>
    <t>TGTGACTGGTTGACCAGAGGGGAA</t>
  </si>
  <si>
    <t>MPM00516A</t>
  </si>
  <si>
    <t>MAM-002A02</t>
  </si>
  <si>
    <t>MIMAT0000149</t>
  </si>
  <si>
    <t>mmu-miR-137</t>
  </si>
  <si>
    <t>TATTGCTTAAGAATACGCGTAG</t>
  </si>
  <si>
    <t>MPM00520A</t>
  </si>
  <si>
    <t>MAM-002A03</t>
  </si>
  <si>
    <t>MIMAT0004828</t>
  </si>
  <si>
    <t>mmu-miR-708</t>
  </si>
  <si>
    <t>AAGGAGCTTACAATCTAGCTGGGAA</t>
  </si>
  <si>
    <t>MPM00823A</t>
  </si>
  <si>
    <t>MAM-002A04</t>
  </si>
  <si>
    <t>MIMAT0000673</t>
  </si>
  <si>
    <t>mmu-miR-181b</t>
  </si>
  <si>
    <t>AACATTCATTGCTGTTGGTGGGT</t>
  </si>
  <si>
    <t>MPM00546A</t>
  </si>
  <si>
    <t>MAM-002A05</t>
  </si>
  <si>
    <t>MIMAT0000376</t>
  </si>
  <si>
    <t>mmu-miR-298</t>
  </si>
  <si>
    <t>GGCAGAGGAGGGCTGTTCTTCCC</t>
  </si>
  <si>
    <t>MPM00625A</t>
  </si>
  <si>
    <t>MAM-002A06</t>
  </si>
  <si>
    <t>MIMAT0000616</t>
  </si>
  <si>
    <t>mmu-miR-101b</t>
  </si>
  <si>
    <t>TACAGTACTGTGATGGCTGAA</t>
  </si>
  <si>
    <t>MPM00493A</t>
  </si>
  <si>
    <t>MAM-002A07</t>
  </si>
  <si>
    <t>MIMAT0000225</t>
  </si>
  <si>
    <t>mmu-miR-195</t>
  </si>
  <si>
    <t>TAGCAGCACAGAAATATTGGC</t>
  </si>
  <si>
    <t>MPM00565A</t>
  </si>
  <si>
    <t>MAM-002A08</t>
  </si>
  <si>
    <t>MIMAT0000536</t>
  </si>
  <si>
    <t>mmu-miR-29c</t>
  </si>
  <si>
    <t>TAGCACCATTTGAAGTCGGT</t>
  </si>
  <si>
    <t>MPM01461A</t>
  </si>
  <si>
    <t>MAM-002A09</t>
  </si>
  <si>
    <t>MIMAT0000378</t>
  </si>
  <si>
    <t>mmu-miR-300</t>
  </si>
  <si>
    <t>TATGCAAGGGCAAGCTCTCTTCAA</t>
  </si>
  <si>
    <t>MPM01462A</t>
  </si>
  <si>
    <t>MAM-002A10</t>
  </si>
  <si>
    <t>MIMAT0002112</t>
  </si>
  <si>
    <t>mmu-miR-471</t>
  </si>
  <si>
    <t>TACGTAGTATAGTGCTTTTCAC</t>
  </si>
  <si>
    <t>MPM00735A</t>
  </si>
  <si>
    <t>MAM-002A11</t>
  </si>
  <si>
    <t>MIMAT0000246</t>
  </si>
  <si>
    <t>mmu-miR-122</t>
  </si>
  <si>
    <t>GAGTGTGACAATGGTGTTTGAA</t>
  </si>
  <si>
    <t>MPM00502A</t>
  </si>
  <si>
    <t>MAM-002A12</t>
  </si>
  <si>
    <t>MIMAT0003374</t>
  </si>
  <si>
    <t>mmu-miR-302b</t>
  </si>
  <si>
    <t>TAAGTGCTTCCATGTTTTAGTA</t>
  </si>
  <si>
    <t>MPM01464A</t>
  </si>
  <si>
    <t>MAM-002B01</t>
  </si>
  <si>
    <t>MIMAT0000130</t>
  </si>
  <si>
    <t>mmu-miR-30b</t>
  </si>
  <si>
    <t>TGTAAACATCCTACACTCAGCT</t>
  </si>
  <si>
    <t>MPM00639A</t>
  </si>
  <si>
    <t>MAM-002B02</t>
  </si>
  <si>
    <t>MIMAT0000667</t>
  </si>
  <si>
    <t>mmu-miR-33</t>
  </si>
  <si>
    <t>GTGCATTGTAGTTGCATTGCAAA</t>
  </si>
  <si>
    <t>MPM00654A</t>
  </si>
  <si>
    <t>MAM-002B03</t>
  </si>
  <si>
    <t>MIMAT0003173</t>
  </si>
  <si>
    <t>mmu-miR-547</t>
  </si>
  <si>
    <t>CTTGGTACATCTTTGAGTGAG</t>
  </si>
  <si>
    <t>MPM00766A</t>
  </si>
  <si>
    <t>MAM-002B04</t>
  </si>
  <si>
    <t>MIMAT0000387</t>
  </si>
  <si>
    <t>mmu-miR-130b</t>
  </si>
  <si>
    <t>CAGTGCAATGATGAAAGGGCAT</t>
  </si>
  <si>
    <t>MPM01400A</t>
  </si>
  <si>
    <t>MAM-002B05</t>
  </si>
  <si>
    <t>MIMAT0000370</t>
  </si>
  <si>
    <t>mmu-miR-292-3p</t>
  </si>
  <si>
    <t>AAAGTGCCGCCAGGTTTTGAGTGT</t>
  </si>
  <si>
    <t>MPM01451A</t>
  </si>
  <si>
    <t>MAM-002B06</t>
  </si>
  <si>
    <t>MIMAT0000236</t>
  </si>
  <si>
    <t>mmu-miR-203</t>
  </si>
  <si>
    <t>GTGAAATGTTTAGGACCACTAG</t>
  </si>
  <si>
    <t>MPM01435A</t>
  </si>
  <si>
    <t>MAM-002B07</t>
  </si>
  <si>
    <t>MIMAT0000379</t>
  </si>
  <si>
    <t>mmu-miR-301a</t>
  </si>
  <si>
    <t>CAGTGCAATAGTGTTGTCAAAGC</t>
  </si>
  <si>
    <t>MPM00632A</t>
  </si>
  <si>
    <t>MAM-002B08</t>
  </si>
  <si>
    <t>MIMAT0001418</t>
  </si>
  <si>
    <t>mmu-miR-431</t>
  </si>
  <si>
    <t>TCTTGCAGGCCGTCATGCAAA</t>
  </si>
  <si>
    <t>MPM00701A</t>
  </si>
  <si>
    <t>MAM-002B09</t>
  </si>
  <si>
    <t>MIMAT0000516</t>
  </si>
  <si>
    <t>mmu-miR-148a</t>
  </si>
  <si>
    <t>TCAGTGCACTACAGAACTTTGT</t>
  </si>
  <si>
    <t>MPM01411A</t>
  </si>
  <si>
    <t>MAM-002B10</t>
  </si>
  <si>
    <t>MIMAT0000739</t>
  </si>
  <si>
    <t>mmu-miR-375</t>
  </si>
  <si>
    <t>TTTGTTCGTTCGGCTCGCGTGA</t>
  </si>
  <si>
    <t>MPM00681A</t>
  </si>
  <si>
    <t>MAM-002B11</t>
  </si>
  <si>
    <t>MIMAT0000612</t>
  </si>
  <si>
    <t>mmu-miR-135b</t>
  </si>
  <si>
    <t>TATGGCTTTTCATTCCTGTGTG</t>
  </si>
  <si>
    <t>MPM00518A</t>
  </si>
  <si>
    <t>MAM-002B12</t>
  </si>
  <si>
    <t>MIMAT0001542</t>
  </si>
  <si>
    <t>mmu-miR-449a</t>
  </si>
  <si>
    <t>TGGCAGTGTATTGTTAGCTGGTAA</t>
  </si>
  <si>
    <t>MPM00705A</t>
  </si>
  <si>
    <t>MAM-002C01</t>
  </si>
  <si>
    <t>MIMAT0003187</t>
  </si>
  <si>
    <t>mmu-miR-20b</t>
  </si>
  <si>
    <t>CAAAGTGCTCATGGTGCAGGTAG</t>
  </si>
  <si>
    <t>MPM00586A</t>
  </si>
  <si>
    <t>MAM-002C02</t>
  </si>
  <si>
    <t>MIMAT0004536</t>
  </si>
  <si>
    <t>mmu-miR-151-5p</t>
  </si>
  <si>
    <t>TCGAGGAGCTCACAGTCTAG</t>
  </si>
  <si>
    <t>MPM00536A</t>
  </si>
  <si>
    <t>MAM-002C03</t>
  </si>
  <si>
    <t>MIMAT0000162</t>
  </si>
  <si>
    <t>mmu-miR-152</t>
  </si>
  <si>
    <t>TCAGTGCATGACAGAACTTG</t>
  </si>
  <si>
    <t>MPM00537A</t>
  </si>
  <si>
    <t>MAM-002C04</t>
  </si>
  <si>
    <t>MIMAT0000546</t>
  </si>
  <si>
    <t>mmu-miR-103</t>
  </si>
  <si>
    <t>AGCAGCATTGTACAGGGCTATG</t>
  </si>
  <si>
    <t>MPM00494A</t>
  </si>
  <si>
    <t>MAM-002C05</t>
  </si>
  <si>
    <t>MIMAT0000542</t>
  </si>
  <si>
    <t>mmu-miR-34a</t>
  </si>
  <si>
    <t>TGGCAGTGTCTTAGCTGGTTGT</t>
  </si>
  <si>
    <t>MPM00668A</t>
  </si>
  <si>
    <t>MAM-002C06</t>
  </si>
  <si>
    <t>MIMAT0000677</t>
  </si>
  <si>
    <t>mmu-miR-7a</t>
  </si>
  <si>
    <t>TGGAAGACTAGTGGTTTTGTTGT</t>
  </si>
  <si>
    <t>MPM00849A</t>
  </si>
  <si>
    <t>MAM-002C07</t>
  </si>
  <si>
    <t>MIMAT0000741</t>
  </si>
  <si>
    <t>mmu-miR-377</t>
  </si>
  <si>
    <t>ATCACACAAAGGCAACTTTTGT</t>
  </si>
  <si>
    <t>MPM00685A</t>
  </si>
  <si>
    <t>MAM-002C08</t>
  </si>
  <si>
    <t>MIMAT0003711</t>
  </si>
  <si>
    <t>mmu-miR-652</t>
  </si>
  <si>
    <t>AATGGCGCCACTAGGGTTGTG</t>
  </si>
  <si>
    <t>MPM00775A</t>
  </si>
  <si>
    <t>MAM-002C09</t>
  </si>
  <si>
    <t>MIMAT0000143</t>
  </si>
  <si>
    <t>mmu-miR-9*</t>
  </si>
  <si>
    <t>GGGATAAAGCTAGATAACCGAAAGT</t>
  </si>
  <si>
    <t>MPM01562A</t>
  </si>
  <si>
    <t>MAM-002C10</t>
  </si>
  <si>
    <t>MIMAT0000746</t>
  </si>
  <si>
    <t>mmu-miR-381</t>
  </si>
  <si>
    <t>TATACAAGGGCAAGCTCTCTGT</t>
  </si>
  <si>
    <t>MPM00689A</t>
  </si>
  <si>
    <t>MAM-002C11</t>
  </si>
  <si>
    <t>MIMAT0000223</t>
  </si>
  <si>
    <t>mmu-miR-193</t>
  </si>
  <si>
    <t>AACTGGCCTACAAAGTCCCAGTAA</t>
  </si>
  <si>
    <t>MPM01426A</t>
  </si>
  <si>
    <t>MAM-002C12</t>
  </si>
  <si>
    <t>MIMAT0000519</t>
  </si>
  <si>
    <t>mmu-miR-200a</t>
  </si>
  <si>
    <t>TAACACTGTCTGGTAACGATGTAA</t>
  </si>
  <si>
    <t>MPM01431A</t>
  </si>
  <si>
    <t>MAM-002D01</t>
  </si>
  <si>
    <t>MIMAT0004528</t>
  </si>
  <si>
    <t>mmu-miR-125a-3p</t>
  </si>
  <si>
    <t>ACAGGTGAGGTTCTTGGGAGCC</t>
  </si>
  <si>
    <t>MPM01394A</t>
  </si>
  <si>
    <t>MAM-002D02</t>
  </si>
  <si>
    <t>MIMAT0000740</t>
  </si>
  <si>
    <t>mmu-miR-376a</t>
  </si>
  <si>
    <t>ATCGTAGAGGAAAATCCACGT</t>
  </si>
  <si>
    <t>MPM01491A</t>
  </si>
  <si>
    <t>MAM-002D03</t>
  </si>
  <si>
    <t>MIMAT0003151</t>
  </si>
  <si>
    <t>mmu-miR-378</t>
  </si>
  <si>
    <t>ACTGGACTTGGAGTCAGAAGG</t>
  </si>
  <si>
    <t>MPM01494A</t>
  </si>
  <si>
    <t>MAM-002D04</t>
  </si>
  <si>
    <t>MIMAT0002108</t>
  </si>
  <si>
    <t>mmu-miR-467a*</t>
  </si>
  <si>
    <t>GGGATATACATACACACATCTACAC</t>
  </si>
  <si>
    <t>MPM01519A</t>
  </si>
  <si>
    <t>MAM-002D05</t>
  </si>
  <si>
    <t>MIMAT0000385</t>
  </si>
  <si>
    <t>mmu-miR-106a</t>
  </si>
  <si>
    <t>CAAAGTGCTAACGGTGCAGGTAG</t>
  </si>
  <si>
    <t>MPM00496A</t>
  </si>
  <si>
    <t>MAM-002D06</t>
  </si>
  <si>
    <t>MIMAT0000213</t>
  </si>
  <si>
    <t>mmu-miR-184</t>
  </si>
  <si>
    <t>TGGACGGAGAACTGATAAGGGT</t>
  </si>
  <si>
    <t>MPM00551A</t>
  </si>
  <si>
    <t>MAM-002D07</t>
  </si>
  <si>
    <t>MIMAT0000367</t>
  </si>
  <si>
    <t>mmu-miR-291a-5p</t>
  </si>
  <si>
    <t>CATCAAAGTGGAGGCCCTCTCTAA</t>
  </si>
  <si>
    <t>MPM00615A</t>
  </si>
  <si>
    <t>MAM-002D08</t>
  </si>
  <si>
    <t>MIMAT0004857</t>
  </si>
  <si>
    <t>mmu-miR-147</t>
  </si>
  <si>
    <t>GTGTGCGGAAATGCTTCTGCTA</t>
  </si>
  <si>
    <t>MPM00531A</t>
  </si>
  <si>
    <t>MAM-002D09</t>
  </si>
  <si>
    <t>MIMAT0000140</t>
  </si>
  <si>
    <t>mmu-miR-128a</t>
  </si>
  <si>
    <t>TCACAGTGAACCGGTCTCTTT</t>
  </si>
  <si>
    <t>MPM00508A</t>
  </si>
  <si>
    <t>MAM-002D10</t>
  </si>
  <si>
    <t>MIMAT0000555</t>
  </si>
  <si>
    <t>mmu-miR-324-5p</t>
  </si>
  <si>
    <t>CGCATCCCCTAGGGCATTGGTGT</t>
  </si>
  <si>
    <t>MPM00648A</t>
  </si>
  <si>
    <t>MAM-002D11</t>
  </si>
  <si>
    <t>MIMAT0003507</t>
  </si>
  <si>
    <t>mmu-miR-500</t>
  </si>
  <si>
    <t>AATGCACCTGGGCAAGGGTTCA</t>
  </si>
  <si>
    <t>MPM00751A</t>
  </si>
  <si>
    <t>MAM-002D12</t>
  </si>
  <si>
    <t>MIMAT0000214</t>
  </si>
  <si>
    <t>mmu-miR-185</t>
  </si>
  <si>
    <t>TGGAGAGAAAGGCAGTTCCTGA</t>
  </si>
  <si>
    <t>MPM00552A</t>
  </si>
  <si>
    <t>MAM-002E01</t>
  </si>
  <si>
    <t>MIMAT0000658</t>
  </si>
  <si>
    <t>mmu-miR-210</t>
  </si>
  <si>
    <t>CTGTGCGTGTGACAGCGGCTGAAA</t>
  </si>
  <si>
    <t>MPM00588A</t>
  </si>
  <si>
    <t>MAM-002E02</t>
  </si>
  <si>
    <t>MIMAT0000665</t>
  </si>
  <si>
    <t>mmu-miR-223</t>
  </si>
  <si>
    <t>TGTCAGTTTGTCAAATACCCCAAA</t>
  </si>
  <si>
    <t>MPM00602A</t>
  </si>
  <si>
    <t>MAM-002E03</t>
  </si>
  <si>
    <t>MIMAT0004628</t>
  </si>
  <si>
    <t>mmu-miR-21*</t>
  </si>
  <si>
    <t>CAACAGCAGTCGATGGGCTGTC</t>
  </si>
  <si>
    <t>MPM01438A</t>
  </si>
  <si>
    <t>MAM-002E04</t>
  </si>
  <si>
    <t>MIMAT0004186</t>
  </si>
  <si>
    <t>mmu-miR-301b</t>
  </si>
  <si>
    <t>CAGTGCAATGGTGTTGTCAAAGC</t>
  </si>
  <si>
    <t>MPM00633A</t>
  </si>
  <si>
    <t>MAM-002E05</t>
  </si>
  <si>
    <t>MIMAT0000235</t>
  </si>
  <si>
    <t>mmu-miR-202-3p</t>
  </si>
  <si>
    <t>AGAGGTATAGCGCATGGGAAGA</t>
  </si>
  <si>
    <t>MPM01434A</t>
  </si>
  <si>
    <t>MAM-002E06</t>
  </si>
  <si>
    <t>MIMAT0000520</t>
  </si>
  <si>
    <t>mmu-miR-208</t>
  </si>
  <si>
    <t>ATAAGACGAGCAAAAAGCTTGT</t>
  </si>
  <si>
    <t>MPM00583A</t>
  </si>
  <si>
    <t>MAM-002E07</t>
  </si>
  <si>
    <t>MIMAT0000556</t>
  </si>
  <si>
    <t>mmu-miR-324-3p</t>
  </si>
  <si>
    <t>CCACTGCCCCAGGTGCTGCT</t>
  </si>
  <si>
    <t>MPM01474A</t>
  </si>
  <si>
    <t>MAM-002E08</t>
  </si>
  <si>
    <t>MIMAT0004704</t>
  </si>
  <si>
    <t>mmu-miR-335-3p</t>
  </si>
  <si>
    <t>TTTTTCATTATTGCTCCTGACCAA</t>
  </si>
  <si>
    <t>MPM01479A</t>
  </si>
  <si>
    <t>MAM-002E09</t>
  </si>
  <si>
    <t>MIMAT0000545</t>
  </si>
  <si>
    <t>mmu-miR-98</t>
  </si>
  <si>
    <t>GGGTGAGGTAGTAAGTTGTATT</t>
  </si>
  <si>
    <t>MPM00875A</t>
  </si>
  <si>
    <t>MAM-002E10</t>
  </si>
  <si>
    <t>MIMAT0000163</t>
  </si>
  <si>
    <t>mmu-miR-153</t>
  </si>
  <si>
    <t>TTGCATAGTCACAAAAGTGATC</t>
  </si>
  <si>
    <t>MPM00538A</t>
  </si>
  <si>
    <t>MAM-002E11</t>
  </si>
  <si>
    <t>MIMAT0000590</t>
  </si>
  <si>
    <t>mmu-miR-342-3p</t>
  </si>
  <si>
    <t>TCTCACACAGAAATCGCACCCGTAA</t>
  </si>
  <si>
    <t>MPM01484A</t>
  </si>
  <si>
    <t>MAM-002E12</t>
  </si>
  <si>
    <t>MIMAT0003454</t>
  </si>
  <si>
    <t>mmu-miR-423-3p</t>
  </si>
  <si>
    <t>AGCTCGGTCTGAGGCCCCTCAGT</t>
  </si>
  <si>
    <t>MPM01500A</t>
  </si>
  <si>
    <t>MAM-002F01</t>
  </si>
  <si>
    <t>MIMAT0000224</t>
  </si>
  <si>
    <t>mmu-miR-194</t>
  </si>
  <si>
    <t>TGTAACAGCAACTCCATGTGGA</t>
  </si>
  <si>
    <t>MPM00564A</t>
  </si>
  <si>
    <t>MAM-002F02</t>
  </si>
  <si>
    <t>MIMAT0000670</t>
  </si>
  <si>
    <t>mmu-miR-222</t>
  </si>
  <si>
    <t>AGCTACATCTGGCTACTGGGT</t>
  </si>
  <si>
    <t>MPM00601A</t>
  </si>
  <si>
    <t>MAM-002F03</t>
  </si>
  <si>
    <t>MIMAT0001095</t>
  </si>
  <si>
    <t>mmu-miR-370</t>
  </si>
  <si>
    <t>GCCTGCTGGGGTGGAACCTGGT</t>
  </si>
  <si>
    <t>MPM00679A</t>
  </si>
  <si>
    <t>MAM-002F04</t>
  </si>
  <si>
    <t>MIMAT0002106</t>
  </si>
  <si>
    <t>mmu-miR-465a-5p</t>
  </si>
  <si>
    <t>GGGTATTTAGAATGGCACTGATG</t>
  </si>
  <si>
    <t>MPM00716A</t>
  </si>
  <si>
    <t>MAM-002F05</t>
  </si>
  <si>
    <t>MIMAT0000655</t>
  </si>
  <si>
    <t>mmu-miR-100</t>
  </si>
  <si>
    <t>AACCCGTAGATCCGAA</t>
  </si>
  <si>
    <t>MPM00491A</t>
  </si>
  <si>
    <t>MAM-002F06</t>
  </si>
  <si>
    <t>MIMAT0001632</t>
  </si>
  <si>
    <t>mmu-miR-451</t>
  </si>
  <si>
    <t>AAACCGTTACCATTACTGAGTT</t>
  </si>
  <si>
    <t>MPM00710A</t>
  </si>
  <si>
    <t>MAM-002F07</t>
  </si>
  <si>
    <t>MIMAT0004217</t>
  </si>
  <si>
    <t>mmu-miR-465a-3p</t>
  </si>
  <si>
    <t>GATCAGGGCCTTTCTAAGTAGA</t>
  </si>
  <si>
    <t>MPM01509A</t>
  </si>
  <si>
    <t>MAM-002F08</t>
  </si>
  <si>
    <t>MIMAT0004933</t>
  </si>
  <si>
    <t>mmu-miR-878-3p</t>
  </si>
  <si>
    <t>GCATGACACCACACTGGGTAGA</t>
  </si>
  <si>
    <t>MPM01557A</t>
  </si>
  <si>
    <t>MAM-002F09</t>
  </si>
  <si>
    <t>MIMAT0000666</t>
  </si>
  <si>
    <t>mmu-miR-320</t>
  </si>
  <si>
    <t>AAAAGCTGGGTTGAGAGGGCGA</t>
  </si>
  <si>
    <t>MPM00645A</t>
  </si>
  <si>
    <t>MAM-002F10</t>
  </si>
  <si>
    <t>MIMAT0000217</t>
  </si>
  <si>
    <t>mmu-miR-188-5p</t>
  </si>
  <si>
    <t>CATCCCTTGCATGGTGGAGGG</t>
  </si>
  <si>
    <t>MPM00555A</t>
  </si>
  <si>
    <t>MAM-002F11</t>
  </si>
  <si>
    <t>MIMAT0000517</t>
  </si>
  <si>
    <t>mmu-miR-192</t>
  </si>
  <si>
    <t>CTGACCTATGAATTGACAGC</t>
  </si>
  <si>
    <t>MPM00561A</t>
  </si>
  <si>
    <t>MAM-002F12</t>
  </si>
  <si>
    <t>MIMAT0000669</t>
  </si>
  <si>
    <t>mmu-miR-221</t>
  </si>
  <si>
    <t>AGCTACATTGTCTGCTGGGTTTC</t>
  </si>
  <si>
    <t>MPM00600A</t>
  </si>
  <si>
    <t>MAM-002G01</t>
  </si>
  <si>
    <t>MIMAT0004825</t>
  </si>
  <si>
    <t>mmu-miR-423-5p</t>
  </si>
  <si>
    <t>TGAGGGGCAGAGAGCGAGACTTT</t>
  </si>
  <si>
    <t>MPM00698A</t>
  </si>
  <si>
    <t>MAM-002G02</t>
  </si>
  <si>
    <t>MIMAT0001537</t>
  </si>
  <si>
    <t>mmu-miR-429</t>
  </si>
  <si>
    <t>TAATACTGTCTGGTAATGCCGTAA</t>
  </si>
  <si>
    <t>MPM00700A</t>
  </si>
  <si>
    <t>MAM-002G03</t>
  </si>
  <si>
    <t>MIMAT0003735</t>
  </si>
  <si>
    <t>mmu-miR-672</t>
  </si>
  <si>
    <t>TGAGGTTGGTGTACTGTGTGTGA</t>
  </si>
  <si>
    <t>MPM00787A</t>
  </si>
  <si>
    <t>MAM-002G04</t>
  </si>
  <si>
    <t>MIMAT0000159</t>
  </si>
  <si>
    <t>mmu-miR-149</t>
  </si>
  <si>
    <t>TCTGGCTCCGTGTCTTCACTCCCAA</t>
  </si>
  <si>
    <t>MPM00534A</t>
  </si>
  <si>
    <t>MAM-002G05</t>
  </si>
  <si>
    <t>MIMAT0003477</t>
  </si>
  <si>
    <t>mmu-miR-669a</t>
  </si>
  <si>
    <t>AGTTGTGTGTGCATGTT</t>
  </si>
  <si>
    <t>MPM00782A</t>
  </si>
  <si>
    <t>MAM-002G06</t>
  </si>
  <si>
    <t>MIMAT0000147</t>
  </si>
  <si>
    <t>mmu-miR-135a</t>
  </si>
  <si>
    <t>TATGGCTTTTTATTCCTGTGTGA</t>
  </si>
  <si>
    <t>MPM00517A</t>
  </si>
  <si>
    <t>MAM-002G07</t>
  </si>
  <si>
    <t>MIMAT0004546</t>
  </si>
  <si>
    <t>mmu-miR-202-5p</t>
  </si>
  <si>
    <t>GGGTTCCTATGCATATACTTCTTT</t>
  </si>
  <si>
    <t>MPM00577A</t>
  </si>
  <si>
    <t>MAM-002G08</t>
  </si>
  <si>
    <t>MIMAT0000744</t>
  </si>
  <si>
    <t>mmu-miR-380-5p</t>
  </si>
  <si>
    <t>ATGGTTGACCATAGAACATGCGAA</t>
  </si>
  <si>
    <t>MPM00688A</t>
  </si>
  <si>
    <t>MAM-002G09</t>
  </si>
  <si>
    <t>MIMAT0002111</t>
  </si>
  <si>
    <t>mmu-miR-470</t>
  </si>
  <si>
    <t>TTCTTGGACTGGCACTGGTGAGT</t>
  </si>
  <si>
    <t>MPM00734A</t>
  </si>
  <si>
    <t>MAM-002G10</t>
  </si>
  <si>
    <t>MIMAT0000209</t>
  </si>
  <si>
    <t>mmu-miR-129-5p</t>
  </si>
  <si>
    <t>CTTTTTGCGGTCTGGGCTTGCAA</t>
  </si>
  <si>
    <t>MPM00510A</t>
  </si>
  <si>
    <t>MAM-002G11</t>
  </si>
  <si>
    <t>MIMAT0000366</t>
  </si>
  <si>
    <t>mmu-miR-290-5p</t>
  </si>
  <si>
    <t>ACTCAAACTATGGGGGCACTTT</t>
  </si>
  <si>
    <t>MPM00614A</t>
  </si>
  <si>
    <t>MAM-002G12</t>
  </si>
  <si>
    <t>MIMAT0000369</t>
  </si>
  <si>
    <t>mmu-miR-292-5p</t>
  </si>
  <si>
    <t>ACTCAAACTGGGGGCTCTTTTG</t>
  </si>
  <si>
    <t>MPM00617A</t>
  </si>
  <si>
    <t>MAM-002H01</t>
  </si>
  <si>
    <t>MIMAT0000704</t>
  </si>
  <si>
    <t>mmu-miR-361</t>
  </si>
  <si>
    <t>TTATCAGAATCTCCAGGGGTAC</t>
  </si>
  <si>
    <t>MPM00673A</t>
  </si>
  <si>
    <t>MAM-002H02</t>
  </si>
  <si>
    <t>MIMAT0003127</t>
  </si>
  <si>
    <t>mmu-miR-484</t>
  </si>
  <si>
    <t>TCAGGCTCAGTCCCCTCCCGAT</t>
  </si>
  <si>
    <t>MPM00737A</t>
  </si>
  <si>
    <t>MAM-002H03</t>
  </si>
  <si>
    <t>MIMAT0000559</t>
  </si>
  <si>
    <t>mmu-miR-326</t>
  </si>
  <si>
    <t>CCTCTGGGCCCTTCCTCCAGT</t>
  </si>
  <si>
    <t>MPM00650A</t>
  </si>
  <si>
    <t>MAM-002H04</t>
  </si>
  <si>
    <t>MIMAT0000605</t>
  </si>
  <si>
    <t>mmu-miR-350</t>
  </si>
  <si>
    <t>TTCACAAAGCCCATACACTTTC</t>
  </si>
  <si>
    <t>MPM00671A</t>
  </si>
  <si>
    <t>MAM-002H05</t>
  </si>
  <si>
    <t>MAM-002H06</t>
  </si>
  <si>
    <t>MAM-002H07</t>
  </si>
  <si>
    <t>MAM-002H08</t>
  </si>
  <si>
    <t>MAM-002H09</t>
  </si>
  <si>
    <t>MAM-002H10</t>
  </si>
  <si>
    <t>MAM-002H11</t>
  </si>
  <si>
    <t>MAM-002H12</t>
  </si>
  <si>
    <t>MAM-003A01</t>
  </si>
  <si>
    <t>MIMAT0000144</t>
  </si>
  <si>
    <t>mmu-miR-132</t>
  </si>
  <si>
    <t>TAACAGTCTACAGCCATGGTCG</t>
  </si>
  <si>
    <t>MPM00513A</t>
  </si>
  <si>
    <t>MAM-003A02</t>
  </si>
  <si>
    <t>MIMAT0004577</t>
  </si>
  <si>
    <t>mmu-miR-299</t>
  </si>
  <si>
    <t>TATGTGGGACGGTAAACCGCTTAA</t>
  </si>
  <si>
    <t>MPM01459A</t>
  </si>
  <si>
    <t>MAM-003A03</t>
  </si>
  <si>
    <t>MIMAT0001421</t>
  </si>
  <si>
    <t>mmu-miR-434-5p</t>
  </si>
  <si>
    <t>GCTCGACTCATGGTTTGAACCAAA</t>
  </si>
  <si>
    <t>MPM00703A</t>
  </si>
  <si>
    <t>MAM-003A04</t>
  </si>
  <si>
    <t>MIMAT0003740</t>
  </si>
  <si>
    <t>mmu-miR-674</t>
  </si>
  <si>
    <t>GCACTGAGATGGGAGTGGTGTA</t>
  </si>
  <si>
    <t>MPM00789A</t>
  </si>
  <si>
    <t>MAM-003A05</t>
  </si>
  <si>
    <t>MIMAT0000145</t>
  </si>
  <si>
    <t>mmu-miR-133a</t>
  </si>
  <si>
    <t>TTTGGTCCCCTTCAACCAGCTGAA</t>
  </si>
  <si>
    <t>MPM01401A</t>
  </si>
  <si>
    <t>MAM-003A06</t>
  </si>
  <si>
    <t>MIMAT0000161</t>
  </si>
  <si>
    <t>mmu-miR-151-3p</t>
  </si>
  <si>
    <t>CTAGACTGAGGCTCCTTGAGG</t>
  </si>
  <si>
    <t>MPM01413A</t>
  </si>
  <si>
    <t>MAM-003A07</t>
  </si>
  <si>
    <t>MIMAT0000674</t>
  </si>
  <si>
    <t>mmu-miR-181c</t>
  </si>
  <si>
    <t>AACATTCAAC CTGTTGGTGAGT</t>
  </si>
  <si>
    <t>MPM00547A</t>
  </si>
  <si>
    <t>MAM-003A08</t>
  </si>
  <si>
    <t>MIMAT0004324</t>
  </si>
  <si>
    <t>mmu-miR-181d</t>
  </si>
  <si>
    <t>CATTCATTGTTGTTGGTGGGTAA</t>
  </si>
  <si>
    <t>MPM00548A</t>
  </si>
  <si>
    <t>MAM-003A09</t>
  </si>
  <si>
    <t>MIMAT0004576</t>
  </si>
  <si>
    <t>mmu-miR-296-3p</t>
  </si>
  <si>
    <t>GAGGGTTGGGTGGAGGCTCTCC</t>
  </si>
  <si>
    <t>MPM01455A</t>
  </si>
  <si>
    <t>MAM-003A10</t>
  </si>
  <si>
    <t>MIMAT0003185</t>
  </si>
  <si>
    <t>mmu-miR-369-5p</t>
  </si>
  <si>
    <t>AGATCGACCGTGTTATATTCGCAA</t>
  </si>
  <si>
    <t>MPM00678A</t>
  </si>
  <si>
    <t>MAM-003A11</t>
  </si>
  <si>
    <t>MIMAT0000580</t>
  </si>
  <si>
    <t>mmu-miR-148b</t>
  </si>
  <si>
    <t>TCAGTGCATCACAGAACTTTGT</t>
  </si>
  <si>
    <t>MPM00533A</t>
  </si>
  <si>
    <t>MAM-003A12</t>
  </si>
  <si>
    <t>MIMAT0000374</t>
  </si>
  <si>
    <t>mmu-miR-296-5p</t>
  </si>
  <si>
    <t>CCCCCCTCAATCCTGTAA</t>
  </si>
  <si>
    <t>MPM00621A</t>
  </si>
  <si>
    <t>MAM-003B01</t>
  </si>
  <si>
    <t>MIMAT0000382</t>
  </si>
  <si>
    <t>mmu-miR-34b-5p</t>
  </si>
  <si>
    <t>AGGCAGTGTAATTAGCTGATTGTAA</t>
  </si>
  <si>
    <t>MPM00669A</t>
  </si>
  <si>
    <t>MAM-003B02</t>
  </si>
  <si>
    <t>MIMAT0000708</t>
  </si>
  <si>
    <t>mmu-miR-363</t>
  </si>
  <si>
    <t>AATTGCACGGTATCCATCTGTAAA</t>
  </si>
  <si>
    <t>MPM00675A</t>
  </si>
  <si>
    <t>MAM-003B03</t>
  </si>
  <si>
    <t>MIMAT0004869</t>
  </si>
  <si>
    <t>mmu-miR-421</t>
  </si>
  <si>
    <t>ATCAACAGACATTAATTGGGCGC</t>
  </si>
  <si>
    <t>MPM00697A</t>
  </si>
  <si>
    <t>MAM-003B04</t>
  </si>
  <si>
    <t>MIMAT0003479</t>
  </si>
  <si>
    <t>mmu-miR-669c</t>
  </si>
  <si>
    <t>ATAGTTGTGTGTGGATGTGTGTAA</t>
  </si>
  <si>
    <t>MPM00784A</t>
  </si>
  <si>
    <t>MAM-003B05</t>
  </si>
  <si>
    <t>MIMAT0004877</t>
  </si>
  <si>
    <t>mmu-miR-466c-5p</t>
  </si>
  <si>
    <t>GATGTGTGTGTGCGTGTACATA</t>
  </si>
  <si>
    <t>MPM00721A</t>
  </si>
  <si>
    <t>MAM-003B06</t>
  </si>
  <si>
    <t>MIMAT0004841</t>
  </si>
  <si>
    <t>mmu-miR-871</t>
  </si>
  <si>
    <t>TATTCAGATTAGTGCCAGTCATGAA</t>
  </si>
  <si>
    <t>MPM00855A</t>
  </si>
  <si>
    <t>MAM-003B07</t>
  </si>
  <si>
    <t>MIMAT0003190</t>
  </si>
  <si>
    <t>mmu-miR-291b-3p</t>
  </si>
  <si>
    <t>AAAGTGCATCCATTTTGTTTGT</t>
  </si>
  <si>
    <t>MPM01450A</t>
  </si>
  <si>
    <t>MAM-003B08</t>
  </si>
  <si>
    <t>MIMAT0004581</t>
  </si>
  <si>
    <t>mmu-miR-34b-3p</t>
  </si>
  <si>
    <t>AATCACTAACTCCACTGCCATC</t>
  </si>
  <si>
    <t>MPM01486A</t>
  </si>
  <si>
    <t>MAM-003B09</t>
  </si>
  <si>
    <t>MIMAT0000609</t>
  </si>
  <si>
    <t>mmu-miR-351</t>
  </si>
  <si>
    <t>TCCCTGAGGAGCCCTTTGAGCCTG</t>
  </si>
  <si>
    <t>MPM00672A</t>
  </si>
  <si>
    <t>MAM-003B10</t>
  </si>
  <si>
    <t>MIMAT0002889</t>
  </si>
  <si>
    <t>mmu-miR-532-5p</t>
  </si>
  <si>
    <t>CATGCCTTGAGTGTAGGACCGT</t>
  </si>
  <si>
    <t>MPM00758A</t>
  </si>
  <si>
    <t>MAM-003B11</t>
  </si>
  <si>
    <t>MIMAT0000234</t>
  </si>
  <si>
    <t>mmu-miR-201</t>
  </si>
  <si>
    <t>TACTCAGTAAGGCATTGTTCTTAA</t>
  </si>
  <si>
    <t>MPM00576A</t>
  </si>
  <si>
    <t>MAM-003B12</t>
  </si>
  <si>
    <t>MIMAT0000238</t>
  </si>
  <si>
    <t>mmu-miR-205</t>
  </si>
  <si>
    <t>TCCTTCATTCCACCGGAGTCTG</t>
  </si>
  <si>
    <t>MPM00580A</t>
  </si>
  <si>
    <t>MAM-003C01</t>
  </si>
  <si>
    <t>MIMAT0000584</t>
  </si>
  <si>
    <t>mmu-miR-339-5p</t>
  </si>
  <si>
    <t>TCCCTGTCCTCCAGGAGCTCACG</t>
  </si>
  <si>
    <t>MPM00660A</t>
  </si>
  <si>
    <t>MAM-003C02</t>
  </si>
  <si>
    <t>MIMAT0003453</t>
  </si>
  <si>
    <t>mmu-miR-497</t>
  </si>
  <si>
    <t>CAGCAGCACACTGTGGTTTGTA</t>
  </si>
  <si>
    <t>MPM00749A</t>
  </si>
  <si>
    <t>MAM-003C03</t>
  </si>
  <si>
    <t>MIMAT0004894</t>
  </si>
  <si>
    <t>mmu-miR-574-3p</t>
  </si>
  <si>
    <t>CACGCTCATGCACACACCCACA</t>
  </si>
  <si>
    <t>MPM01533A</t>
  </si>
  <si>
    <t>MAM-003C04</t>
  </si>
  <si>
    <t>MIMAT0004238</t>
  </si>
  <si>
    <t>mmu-miR-743a</t>
  </si>
  <si>
    <t>GAAAGACACCAAGCTGAGTAGAAA</t>
  </si>
  <si>
    <t>MPM00838A</t>
  </si>
  <si>
    <t>MAM-003C05</t>
  </si>
  <si>
    <t>MIMAT0000647</t>
  </si>
  <si>
    <t>mmu-miR-107</t>
  </si>
  <si>
    <t>AGCAGCATTGTACAGGGCTATC</t>
  </si>
  <si>
    <t>MPM00498A</t>
  </si>
  <si>
    <t>MAM-003C06</t>
  </si>
  <si>
    <t>MIMAT0004537</t>
  </si>
  <si>
    <t>mmu-miR-154*</t>
  </si>
  <si>
    <t>AATCATACACGGTTGACCTATT</t>
  </si>
  <si>
    <t>MPM01414A</t>
  </si>
  <si>
    <t>MAM-003C07</t>
  </si>
  <si>
    <t>MIMAT0004643</t>
  </si>
  <si>
    <t>mmu-miR-331-5p</t>
  </si>
  <si>
    <t>CTAGGTATGGTCCCAGGGATCC</t>
  </si>
  <si>
    <t>MPM00656A</t>
  </si>
  <si>
    <t>MAM-003C08</t>
  </si>
  <si>
    <t>MIMAT0001090</t>
  </si>
  <si>
    <t>mmu-miR-409-3p</t>
  </si>
  <si>
    <t>GAATGTTGCTCGGTGAACCCCTAA</t>
  </si>
  <si>
    <t>MPM01498A</t>
  </si>
  <si>
    <t>MAM-003C09</t>
  </si>
  <si>
    <t>MIMAT0004875</t>
  </si>
  <si>
    <t>mmu-miR-466b-5p</t>
  </si>
  <si>
    <t>GATGTGTGTGTATATGTACATG</t>
  </si>
  <si>
    <t>MPM00720A</t>
  </si>
  <si>
    <t>MAM-003C10</t>
  </si>
  <si>
    <t>MIMAT0004881</t>
  </si>
  <si>
    <t>mmu-miR-466f-5p</t>
  </si>
  <si>
    <t>TACGTGTGTGTGCATGTGCATGAA</t>
  </si>
  <si>
    <t>MPM00724A</t>
  </si>
  <si>
    <t>MAM-003C11</t>
  </si>
  <si>
    <t>MIMAT0003475</t>
  </si>
  <si>
    <t>mmu-miR-146b</t>
  </si>
  <si>
    <t>TGAGAACTGAATTCCATAGGC</t>
  </si>
  <si>
    <t>MPM00530A</t>
  </si>
  <si>
    <t>MAM-003C12</t>
  </si>
  <si>
    <t>MIMAT0004642</t>
  </si>
  <si>
    <t>mmu-miR-330</t>
  </si>
  <si>
    <t>TCTCTGGGCCTGTGTCTTAGGC</t>
  </si>
  <si>
    <t>MPM00655A</t>
  </si>
  <si>
    <t>MAM-003D01</t>
  </si>
  <si>
    <t>MIMAT0000595</t>
  </si>
  <si>
    <t>mmu-miR-345-5p</t>
  </si>
  <si>
    <t>GCTGACCCCTAGTCCAGTGCTT</t>
  </si>
  <si>
    <t>MPM00666A</t>
  </si>
  <si>
    <t>MAM-003D02</t>
  </si>
  <si>
    <t>MIMAT0000745</t>
  </si>
  <si>
    <t>mmu-miR-380-3p</t>
  </si>
  <si>
    <t>TATGTAGTATGGTCCACATCTT</t>
  </si>
  <si>
    <t>MPM01495A</t>
  </si>
  <si>
    <t>MAM-003D03</t>
  </si>
  <si>
    <t>MIMAT0004745</t>
  </si>
  <si>
    <t>mmu-miR-384-5p</t>
  </si>
  <si>
    <t>TGTAAACAATTCCTAGGCAATGTAA</t>
  </si>
  <si>
    <t>MPM00692A</t>
  </si>
  <si>
    <t>MAM-003D04</t>
  </si>
  <si>
    <t>MIMAT0004746</t>
  </si>
  <si>
    <t>mmu-miR-409-5p</t>
  </si>
  <si>
    <t>AGGTTACCCGAGCAACTTTGCAT</t>
  </si>
  <si>
    <t>MPM00693A</t>
  </si>
  <si>
    <t>MAM-003D05</t>
  </si>
  <si>
    <t>MIMAT0004821</t>
  </si>
  <si>
    <t>mmu-miR-671-3p</t>
  </si>
  <si>
    <t>TCCGGTTCTCAGGGCTCCACC</t>
  </si>
  <si>
    <t>MPM01539A</t>
  </si>
  <si>
    <t>MAM-003D06</t>
  </si>
  <si>
    <t>MIMAT0003739</t>
  </si>
  <si>
    <t>mmu-miR-673-5p</t>
  </si>
  <si>
    <t>CTCACAGCTCTGGTCCTTGGAG</t>
  </si>
  <si>
    <t>MPM00788A</t>
  </si>
  <si>
    <t>MAM-003D07</t>
  </si>
  <si>
    <t>MIMAT0004237</t>
  </si>
  <si>
    <t>mmu-miR-742</t>
  </si>
  <si>
    <t>GAAAGCCACCATGCTGGGTAAA</t>
  </si>
  <si>
    <t>MPM01547A</t>
  </si>
  <si>
    <t>MAM-003D08</t>
  </si>
  <si>
    <t>MIMAT0004861</t>
  </si>
  <si>
    <t>mmu-miR-877</t>
  </si>
  <si>
    <t>GTAGAGGAGATGGCGCAGGG</t>
  </si>
  <si>
    <t>MPM00861A</t>
  </si>
  <si>
    <t>MAM-003D09</t>
  </si>
  <si>
    <t>MIMAT0004849</t>
  </si>
  <si>
    <t>mmu-miR-883a-3p</t>
  </si>
  <si>
    <t>TAACTGCAACAGCTTTCAGTAT</t>
  </si>
  <si>
    <t>MPM01560A</t>
  </si>
  <si>
    <t>MAM-003D10</t>
  </si>
  <si>
    <t>MIMAT0004931</t>
  </si>
  <si>
    <t>mmu-miR-466d-3p</t>
  </si>
  <si>
    <t>TATACATACACGCACACATAG</t>
  </si>
  <si>
    <t>MPM01516A</t>
  </si>
  <si>
    <t>MAM-003D11</t>
  </si>
  <si>
    <t>MIMAT0000544</t>
  </si>
  <si>
    <t>mmu-miR-129-3p</t>
  </si>
  <si>
    <t>AAGCCCTTACCCCAAAAAGCAT</t>
  </si>
  <si>
    <t>MPM01399A</t>
  </si>
  <si>
    <t>MAM-003D12</t>
  </si>
  <si>
    <t>MIMAT0000656</t>
  </si>
  <si>
    <t>mmu-miR-139-5p</t>
  </si>
  <si>
    <t>TCTACAGTGCACGTGTCTCCAGAA</t>
  </si>
  <si>
    <t>MPM00522A</t>
  </si>
  <si>
    <t>MAM-003E01</t>
  </si>
  <si>
    <t>MIMAT0000662</t>
  </si>
  <si>
    <t>mmu-miR-216a</t>
  </si>
  <si>
    <t>TAATCTCAGCTGGCAACTGTGAAA</t>
  </si>
  <si>
    <t>MPM00593A</t>
  </si>
  <si>
    <t>MAM-003E02</t>
  </si>
  <si>
    <t>MIMAT0000664</t>
  </si>
  <si>
    <t>mmu-miR-219</t>
  </si>
  <si>
    <t>TGATTGTCCAAACGCAATTCT</t>
  </si>
  <si>
    <t>MPM00597A</t>
  </si>
  <si>
    <t>MAM-003E03</t>
  </si>
  <si>
    <t>MIMAT0000565</t>
  </si>
  <si>
    <t>mmu-miR-328</t>
  </si>
  <si>
    <t>CTGGCCCTCTCTGCCCTTCCGT</t>
  </si>
  <si>
    <t>MPM00652A</t>
  </si>
  <si>
    <t>MAM-003E04</t>
  </si>
  <si>
    <t>MIMAT0004653</t>
  </si>
  <si>
    <t>mmu-miR-342-5p</t>
  </si>
  <si>
    <t>AGGGGTGCTATCTGTGATTGAGAA</t>
  </si>
  <si>
    <t>MPM00663A</t>
  </si>
  <si>
    <t>MAM-003E05</t>
  </si>
  <si>
    <t>MIMAT0003388</t>
  </si>
  <si>
    <t>mmu-miR-376b*</t>
  </si>
  <si>
    <t>GTGGATATTCCTTCTATGG</t>
  </si>
  <si>
    <t>MPM00683A</t>
  </si>
  <si>
    <t>MAM-003E06</t>
  </si>
  <si>
    <t>MIMAT0001076</t>
  </si>
  <si>
    <t>mmu-miR-384-3p</t>
  </si>
  <si>
    <t>GGGATTCCTAGAAATTGTTCACAAT</t>
  </si>
  <si>
    <t>MPM01497A</t>
  </si>
  <si>
    <t>MAM-003E07</t>
  </si>
  <si>
    <t>MIMAT0001422</t>
  </si>
  <si>
    <t>mmu-miR-434-3p</t>
  </si>
  <si>
    <t>TTTGAACCATCACTCGACTCCTAA</t>
  </si>
  <si>
    <t>MPM01504A</t>
  </si>
  <si>
    <t>MAM-003E08</t>
  </si>
  <si>
    <t>MIMAT0004759</t>
  </si>
  <si>
    <t>mmu-miR-466a-5p</t>
  </si>
  <si>
    <t>TATGTGTGTGTACGTGTACATA</t>
  </si>
  <si>
    <t>MPM00719A</t>
  </si>
  <si>
    <t>MAM-003E09</t>
  </si>
  <si>
    <t>MIMAT0003456</t>
  </si>
  <si>
    <t>mmu-miR-495</t>
  </si>
  <si>
    <t>AAACAAACATGGTGCACTTCTTAA</t>
  </si>
  <si>
    <t>MPM00747A</t>
  </si>
  <si>
    <t>MAM-003E10</t>
  </si>
  <si>
    <t>MIMAT0003171</t>
  </si>
  <si>
    <t>mmu-miR-542-5p</t>
  </si>
  <si>
    <t>CTCGGGGATCATCATGTCACGA</t>
  </si>
  <si>
    <t>MPM00762A</t>
  </si>
  <si>
    <t>MAM-003E11</t>
  </si>
  <si>
    <t>MIMAT0003172</t>
  </si>
  <si>
    <t>mmu-miR-542-3p</t>
  </si>
  <si>
    <t>TGTGACAGATTGATAACTGAAA</t>
  </si>
  <si>
    <t>MPM01532A</t>
  </si>
  <si>
    <t>MAM-003E12</t>
  </si>
  <si>
    <t>MIMAT0004188</t>
  </si>
  <si>
    <t>mmu-miR-802</t>
  </si>
  <si>
    <t>TCAGTAACAAAGATTCATCCTT</t>
  </si>
  <si>
    <t>MPM00852A</t>
  </si>
  <si>
    <t>MAM-003F01</t>
  </si>
  <si>
    <t>MIMAT0004541</t>
  </si>
  <si>
    <t>mmu-miR-188-3p</t>
  </si>
  <si>
    <t>CTCCCACATGCAGGGTTTGCA</t>
  </si>
  <si>
    <t>MPM01423A</t>
  </si>
  <si>
    <t>MAM-003F02</t>
  </si>
  <si>
    <t>MIMAT0004660</t>
  </si>
  <si>
    <t>mmu-miR-19a*</t>
  </si>
  <si>
    <t>TAGTTTTGCATAGTTGCACTAC</t>
  </si>
  <si>
    <t>MPM00571A</t>
  </si>
  <si>
    <t>MAM-003F03</t>
  </si>
  <si>
    <t>MIMAT0004939</t>
  </si>
  <si>
    <t>mmu-miR-208b</t>
  </si>
  <si>
    <t>ATAAGACGAACAAAAGGTTTGT</t>
  </si>
  <si>
    <t>MPM00584A</t>
  </si>
  <si>
    <t>MAM-003F04</t>
  </si>
  <si>
    <t>MIMAT0004572</t>
  </si>
  <si>
    <t>mmu-miR-290-3p</t>
  </si>
  <si>
    <t>AAAGTGCCGCCTAGTTTTAAGCCC</t>
  </si>
  <si>
    <t>MPM01448A</t>
  </si>
  <si>
    <t>MAM-003F05</t>
  </si>
  <si>
    <t>MIMAT0004579</t>
  </si>
  <si>
    <t>mmu-miR-302a*</t>
  </si>
  <si>
    <t>ACTTAAACGTGGTTGTACTTGC</t>
  </si>
  <si>
    <t>MPM00634A</t>
  </si>
  <si>
    <t>MAM-003F06</t>
  </si>
  <si>
    <t>MIMAT0004656</t>
  </si>
  <si>
    <t>mmu-miR-345-3p</t>
  </si>
  <si>
    <t>CCTGAACTAGGGGTCTGGAGAC</t>
  </si>
  <si>
    <t>MPM01485A</t>
  </si>
  <si>
    <t>MAM-003F07</t>
  </si>
  <si>
    <t>MIMAT0004684</t>
  </si>
  <si>
    <t>mmu-miR-362-3p</t>
  </si>
  <si>
    <t>AACACACCTGTTCAAGGATTCA</t>
  </si>
  <si>
    <t>MPM01488A</t>
  </si>
  <si>
    <t>MAM-003F08</t>
  </si>
  <si>
    <t>MIMAT0004930</t>
  </si>
  <si>
    <t>mmu-miR-466d-5p</t>
  </si>
  <si>
    <t>TGTGTGTGCGTATATGTACATG</t>
  </si>
  <si>
    <t>MPM00722A</t>
  </si>
  <si>
    <t>MAM-003F09</t>
  </si>
  <si>
    <t>MIMAT0004882</t>
  </si>
  <si>
    <t>mmu-miR-466f-3p</t>
  </si>
  <si>
    <t>CATACACACACACATACACACAA</t>
  </si>
  <si>
    <t>MPM01518A</t>
  </si>
  <si>
    <t>MAM-003F10</t>
  </si>
  <si>
    <t>MIMAT0003509</t>
  </si>
  <si>
    <t>mmu-miR-501-3p</t>
  </si>
  <si>
    <t>AATGCACCCGGGCAAGGATTTG</t>
  </si>
  <si>
    <t>MPM01527A</t>
  </si>
  <si>
    <t>MAM-003F11</t>
  </si>
  <si>
    <t>MIMAT0003783</t>
  </si>
  <si>
    <t>mmu-miR-615-3p</t>
  </si>
  <si>
    <t>TCCGAGCCTGGGTCTCCCTCTTAA</t>
  </si>
  <si>
    <t>MPM01536A</t>
  </si>
  <si>
    <t>MAM-003F12</t>
  </si>
  <si>
    <t>MIMAT0003733</t>
  </si>
  <si>
    <t>mmu-miR-665</t>
  </si>
  <si>
    <t>ACCAGGAGGCTGAGGTCCCT</t>
  </si>
  <si>
    <t>MPM00778A</t>
  </si>
  <si>
    <t>MAM-003G01</t>
  </si>
  <si>
    <t>MIMAT0004823</t>
  </si>
  <si>
    <t>mmu-miR-666-3p</t>
  </si>
  <si>
    <t>GGCTGCAGCGTGATCGCCTGCT</t>
  </si>
  <si>
    <t>MPM01538A</t>
  </si>
  <si>
    <t>MAM-003G02</t>
  </si>
  <si>
    <t>MIMAT0004899</t>
  </si>
  <si>
    <t>mmu-miR-92b</t>
  </si>
  <si>
    <t>TATTGCACTCGTCCCGGCCTC</t>
  </si>
  <si>
    <t>MPM00872A</t>
  </si>
  <si>
    <t>MAM-003G03</t>
  </si>
  <si>
    <t>MIMAT0000216</t>
  </si>
  <si>
    <t>mmu-miR-187</t>
  </si>
  <si>
    <t>TCGTGTCTTGTGTTGCAGCCGGAA</t>
  </si>
  <si>
    <t>MPM00554A</t>
  </si>
  <si>
    <t>MAM-003G04</t>
  </si>
  <si>
    <t>MIMAT0000679</t>
  </si>
  <si>
    <t>mmu-miR-217</t>
  </si>
  <si>
    <t>TACTGCATCAGGAACTGACTGGA</t>
  </si>
  <si>
    <t>MPM00595A</t>
  </si>
  <si>
    <t>MAM-003G05</t>
  </si>
  <si>
    <t>MIMAT0000671</t>
  </si>
  <si>
    <t>mmu-miR-224</t>
  </si>
  <si>
    <t>TAAGTCACTAGTGGTTCCGTT</t>
  </si>
  <si>
    <t>MPM00603A</t>
  </si>
  <si>
    <t>MAM-003G06</t>
  </si>
  <si>
    <t>MIMAT0004574</t>
  </si>
  <si>
    <t>mmu-miR-294*</t>
  </si>
  <si>
    <t>ACTCAAAATGGAGGCCCTATCT</t>
  </si>
  <si>
    <t>MPM00619A</t>
  </si>
  <si>
    <t>MAM-003G07</t>
  </si>
  <si>
    <t>MIMAT0003375</t>
  </si>
  <si>
    <t>mmu-miR-302c*</t>
  </si>
  <si>
    <t>GCTTTAACATGGGGTTACCTGC</t>
  </si>
  <si>
    <t>MPM00636A</t>
  </si>
  <si>
    <t>MAM-003G08</t>
  </si>
  <si>
    <t>MIMAT0000571</t>
  </si>
  <si>
    <t>mmu-miR-331-3p</t>
  </si>
  <si>
    <t>GCCCCTGGGCCTATCCTAGAA</t>
  </si>
  <si>
    <t>MPM01478A</t>
  </si>
  <si>
    <t>MAM-003G09</t>
  </si>
  <si>
    <t>MIMAT0004644</t>
  </si>
  <si>
    <t>mmu-miR-337-5p</t>
  </si>
  <si>
    <t>GAACGGCGTCATGCAGGAGTT</t>
  </si>
  <si>
    <t>MPM00658A</t>
  </si>
  <si>
    <t>MAM-003G10</t>
  </si>
  <si>
    <t>MIMAT0001420</t>
  </si>
  <si>
    <t>mmu-miR-433</t>
  </si>
  <si>
    <t>ATCATGATGGGCTCCTCGGTGTAA</t>
  </si>
  <si>
    <t>MPM01503A</t>
  </si>
  <si>
    <t>MAM-003G11</t>
  </si>
  <si>
    <t>MIMAT0001546</t>
  </si>
  <si>
    <t>mmu-miR-450a-5p</t>
  </si>
  <si>
    <t>TTTTTGCGATGTGTTCCTAATA</t>
  </si>
  <si>
    <t>MPM00708A</t>
  </si>
  <si>
    <t>MAM-003G12</t>
  </si>
  <si>
    <t>MIMAT0003742</t>
  </si>
  <si>
    <t>mmu-miR-455</t>
  </si>
  <si>
    <t>GCAGTCCACGGGCATATACAC</t>
  </si>
  <si>
    <t>MPM01507A</t>
  </si>
  <si>
    <t>MAM-003H01</t>
  </si>
  <si>
    <t>MIMAT0003128</t>
  </si>
  <si>
    <t>mmu-miR-485</t>
  </si>
  <si>
    <t>AGAGGCTGGCCGTGATGAATTC</t>
  </si>
  <si>
    <t>MPM00738A</t>
  </si>
  <si>
    <t>MAM-003H02</t>
  </si>
  <si>
    <t>MIMAT0003184</t>
  </si>
  <si>
    <t>mmu-miR-487b</t>
  </si>
  <si>
    <t>AATCGTACAGGGTCATCCACTT</t>
  </si>
  <si>
    <t>MPM00740A</t>
  </si>
  <si>
    <t>MAM-003H03</t>
  </si>
  <si>
    <t>MIMAT0003168</t>
  </si>
  <si>
    <t>mmu-miR-543</t>
  </si>
  <si>
    <t>AAACATTCGCGGTGCACTTCTT</t>
  </si>
  <si>
    <t>MPM00763A</t>
  </si>
  <si>
    <t>MAM-003H04</t>
  </si>
  <si>
    <t>MIMAT0004848</t>
  </si>
  <si>
    <t>mmu-miR-883a-5p</t>
  </si>
  <si>
    <t>TGCTGAGAGAAGTAGCAGTTAC</t>
  </si>
  <si>
    <t>MPM00867A</t>
  </si>
  <si>
    <t>MAM-003H05</t>
  </si>
  <si>
    <t>MAM-003H06</t>
  </si>
  <si>
    <t>MAM-003H07</t>
  </si>
  <si>
    <t>MAM-003H08</t>
  </si>
  <si>
    <t>MAM-003H09</t>
  </si>
  <si>
    <t>MAM-003H10</t>
  </si>
  <si>
    <t>MAM-003H11</t>
  </si>
  <si>
    <t>MAM-003H12</t>
  </si>
  <si>
    <t>MAM-004A01</t>
  </si>
  <si>
    <t>MIMAT0000769</t>
  </si>
  <si>
    <t>mmu-miR-133b</t>
  </si>
  <si>
    <t>TTTGGTCCCCTTCAACCAGCTA</t>
  </si>
  <si>
    <t>MPM00515A</t>
  </si>
  <si>
    <t>MAM-004A02</t>
  </si>
  <si>
    <t>MIMAT0000659</t>
  </si>
  <si>
    <t>mmu-miR-212</t>
  </si>
  <si>
    <t>TAACAGTCTCCAGTCACGGCCAAA</t>
  </si>
  <si>
    <t>MPM00590A</t>
  </si>
  <si>
    <t>MAM-004A03</t>
  </si>
  <si>
    <t>MIMAT0004640</t>
  </si>
  <si>
    <t>mmu-miR-325</t>
  </si>
  <si>
    <t>TTTATTGAGCACCTCCTATCAA</t>
  </si>
  <si>
    <t>MPM01475A</t>
  </si>
  <si>
    <t>MAM-004A04</t>
  </si>
  <si>
    <t>MIMAT0000578</t>
  </si>
  <si>
    <t>mmu-miR-337-3p</t>
  </si>
  <si>
    <t>TTCAGCTCCTATATGATGCCTAA</t>
  </si>
  <si>
    <t>MPM01480A</t>
  </si>
  <si>
    <t>MAM-004A05</t>
  </si>
  <si>
    <t>MIMAT0000586</t>
  </si>
  <si>
    <t>mmu-miR-340-3p</t>
  </si>
  <si>
    <t>TCCGTCTCAGTTACTTTATAGC</t>
  </si>
  <si>
    <t>MPM01483A</t>
  </si>
  <si>
    <t>MAM-004A06</t>
  </si>
  <si>
    <t>MIMAT0000588</t>
  </si>
  <si>
    <t>mmu-miR-341</t>
  </si>
  <si>
    <t>TCGGTCGATCGGTCGGTCGGT</t>
  </si>
  <si>
    <t>MPM00662A</t>
  </si>
  <si>
    <t>MAM-004A07</t>
  </si>
  <si>
    <t>MIMAT0000706</t>
  </si>
  <si>
    <t>mmu-miR-362-5p</t>
  </si>
  <si>
    <t>AATCCTTGGAACCTAGGTGTGAGT</t>
  </si>
  <si>
    <t>MPM00674A</t>
  </si>
  <si>
    <t>MAM-004A08</t>
  </si>
  <si>
    <t>MIMAT0000747</t>
  </si>
  <si>
    <t>mmu-miR-382</t>
  </si>
  <si>
    <t>GAAGTTGTTCGTGGTGGATTCGAA</t>
  </si>
  <si>
    <t>MPM00690A</t>
  </si>
  <si>
    <t>MAM-004A09</t>
  </si>
  <si>
    <t>MIMAT0000748</t>
  </si>
  <si>
    <t>mmu-miR-383</t>
  </si>
  <si>
    <t>AGATCAGAAGGTGACTGTGGCT</t>
  </si>
  <si>
    <t>MPM00691A</t>
  </si>
  <si>
    <t>MAM-004A10</t>
  </si>
  <si>
    <t>MIMAT0004789</t>
  </si>
  <si>
    <t>mmu-miR-450a-3p</t>
  </si>
  <si>
    <t>ATTGGGGATGCTTTGCATTCAT</t>
  </si>
  <si>
    <t>MPM01505A</t>
  </si>
  <si>
    <t>MAM-004A11</t>
  </si>
  <si>
    <t>MIMAT0003512</t>
  </si>
  <si>
    <t>mmu-miR-450b-3p</t>
  </si>
  <si>
    <t>ATTGGGAACATTTTGCATGCAT</t>
  </si>
  <si>
    <t>MPM01506A</t>
  </si>
  <si>
    <t>MAM-004A12</t>
  </si>
  <si>
    <t>MIMAT0004883</t>
  </si>
  <si>
    <t>mmu-miR-466g</t>
  </si>
  <si>
    <t>ATACAGACACATGCACACACA</t>
  </si>
  <si>
    <t>MPM00725A</t>
  </si>
  <si>
    <t>MAM-004B01</t>
  </si>
  <si>
    <t>MIMAT0004781</t>
  </si>
  <si>
    <t>mmu-miR-532-3p</t>
  </si>
  <si>
    <t>CCTCCCACACCCAAGGCTTGCA</t>
  </si>
  <si>
    <t>MPM01530A</t>
  </si>
  <si>
    <t>MAM-004B02</t>
  </si>
  <si>
    <t>MIMAT0004893</t>
  </si>
  <si>
    <t>mmu-miR-574-5p</t>
  </si>
  <si>
    <t>TGAGTGTGTGTGTGTGAGTGTGT</t>
  </si>
  <si>
    <t>MPM00769A</t>
  </si>
  <si>
    <t>MAM-004B03</t>
  </si>
  <si>
    <t>MIMAT0004839</t>
  </si>
  <si>
    <t>mmu-miR-743b-5p</t>
  </si>
  <si>
    <t>TGTTCAGACTGGTGTCCATCAAA</t>
  </si>
  <si>
    <t>MPM00839A</t>
  </si>
  <si>
    <t>MAM-004B04</t>
  </si>
  <si>
    <t>MIMAT0003898</t>
  </si>
  <si>
    <t>mmu-miR-760</t>
  </si>
  <si>
    <t>CGGCTCTGGGTCTGTGGGGAAA</t>
  </si>
  <si>
    <t>MPM00843A</t>
  </si>
  <si>
    <t>MAM-004B05</t>
  </si>
  <si>
    <t>MIMAT0004822</t>
  </si>
  <si>
    <t>mmu-miR-770-5p</t>
  </si>
  <si>
    <t>AGCACCACGTGTCTGGGCCACGAA</t>
  </si>
  <si>
    <t>MPM00848A</t>
  </si>
  <si>
    <t>MAM-004B06</t>
  </si>
  <si>
    <t>MIMAT0003891</t>
  </si>
  <si>
    <t>mmu-miR-770-3p</t>
  </si>
  <si>
    <t>CGTGGGCCTGACGTGGAGCTGGAA</t>
  </si>
  <si>
    <t>MPM01551A</t>
  </si>
  <si>
    <t>MAM-004B07</t>
  </si>
  <si>
    <t>MIMAT0004853</t>
  </si>
  <si>
    <t>mmu-miR-874</t>
  </si>
  <si>
    <t>CTGCCCTGGCCCGAGGGACCGA</t>
  </si>
  <si>
    <t>MPM00858A</t>
  </si>
  <si>
    <t>MAM-004B08</t>
  </si>
  <si>
    <t>MIMAT0004530</t>
  </si>
  <si>
    <t>mmu-miR-127*</t>
  </si>
  <si>
    <t>CTGAAGCTCAGAGGGCTCTGAT</t>
  </si>
  <si>
    <t>MPM00507A</t>
  </si>
  <si>
    <t>MAM-004B09</t>
  </si>
  <si>
    <t>MIMAT0004662</t>
  </si>
  <si>
    <t>mmu-miR-139-3p</t>
  </si>
  <si>
    <t>TGGAGACGCGGCCCTGTTGGAG</t>
  </si>
  <si>
    <t>MPM01405A</t>
  </si>
  <si>
    <t>MAM-004B10</t>
  </si>
  <si>
    <t>MIMAT0004852</t>
  </si>
  <si>
    <t>mmu-miR-190b</t>
  </si>
  <si>
    <t>TGATATGTTTGATATTGGGTT</t>
  </si>
  <si>
    <t>MPM00559A</t>
  </si>
  <si>
    <t>MAM-004B11</t>
  </si>
  <si>
    <t>MIMAT0004859</t>
  </si>
  <si>
    <t>mmu-miR-193b</t>
  </si>
  <si>
    <t>AACTGGCCCACAAAGTCCCGCTAA</t>
  </si>
  <si>
    <t>MPM00563A</t>
  </si>
  <si>
    <t>MAM-004B12</t>
  </si>
  <si>
    <t>MIMAT0004860</t>
  </si>
  <si>
    <t>mmu-miR-197</t>
  </si>
  <si>
    <t>TTCACCACCTTCTCCACCCAGCAA</t>
  </si>
  <si>
    <t>MPM00568A</t>
  </si>
  <si>
    <t>MAM-004C01</t>
  </si>
  <si>
    <t>MIMAT0004545</t>
  </si>
  <si>
    <t>mmu-miR-200b*</t>
  </si>
  <si>
    <t>CATCTTACTGGGCAGCATTGGAAA</t>
  </si>
  <si>
    <t>MPM00574A</t>
  </si>
  <si>
    <t>MAM-004C02</t>
  </si>
  <si>
    <t>MIMAT0004663</t>
  </si>
  <si>
    <t>mmu-miR-200c*</t>
  </si>
  <si>
    <t>CGTCTTACCCAGCAGTGTTTGGAA</t>
  </si>
  <si>
    <t>MPM00575A</t>
  </si>
  <si>
    <t>MAM-004C03</t>
  </si>
  <si>
    <t>MIMAT0003729</t>
  </si>
  <si>
    <t>mmu-miR-216b</t>
  </si>
  <si>
    <t>AAATCTCTGCAGGCAAATGTGA</t>
  </si>
  <si>
    <t>MPM00594A</t>
  </si>
  <si>
    <t>MAM-004C04</t>
  </si>
  <si>
    <t>MIMAT0000534</t>
  </si>
  <si>
    <t>mmu-miR-26b</t>
  </si>
  <si>
    <t>TTCAAGTAATTCAGGATAGGT</t>
  </si>
  <si>
    <t>MPM00610A</t>
  </si>
  <si>
    <t>MAM-004C05</t>
  </si>
  <si>
    <t>MIMAT0004638</t>
  </si>
  <si>
    <t>mmu-miR-323-5p</t>
  </si>
  <si>
    <t>AGGTGGTCCGTGGCGCGTTCGCAA</t>
  </si>
  <si>
    <t>MPM00647A</t>
  </si>
  <si>
    <t>MAM-004C06</t>
  </si>
  <si>
    <t>MIMAT0000567</t>
  </si>
  <si>
    <t>mmu-miR-329</t>
  </si>
  <si>
    <t>AACACACCCAGCTAACCTTTTT</t>
  </si>
  <si>
    <t>MPM00653A</t>
  </si>
  <si>
    <t>MAM-004C07</t>
  </si>
  <si>
    <t>MIMAT0004647</t>
  </si>
  <si>
    <t>mmu-miR-338-5p</t>
  </si>
  <si>
    <t>AACAATATCCTGGTGCTGAGTG</t>
  </si>
  <si>
    <t>MPM00659A</t>
  </si>
  <si>
    <t>MAM-004C08</t>
  </si>
  <si>
    <t>MIMAT0000582</t>
  </si>
  <si>
    <t>mmu-miR-338-3p</t>
  </si>
  <si>
    <t>TCCAGCATCAGTGATTTTGTTG</t>
  </si>
  <si>
    <t>MPM01481A</t>
  </si>
  <si>
    <t>MAM-004C09</t>
  </si>
  <si>
    <t>MIMAT0003120</t>
  </si>
  <si>
    <t>mmu-miR-483*</t>
  </si>
  <si>
    <t>TCACTCCTCCCCTCCCGTCTTAA</t>
  </si>
  <si>
    <t>MPM01524A</t>
  </si>
  <si>
    <t>MAM-004C10</t>
  </si>
  <si>
    <t>MIMAT0003130</t>
  </si>
  <si>
    <t>mmu-miR-486</t>
  </si>
  <si>
    <t>TCCTGTACTGAGCTGCCCCGAGAA</t>
  </si>
  <si>
    <t>MPM00739A</t>
  </si>
  <si>
    <t>MAM-004C11</t>
  </si>
  <si>
    <t>MIMAT0003112</t>
  </si>
  <si>
    <t>mmu-miR-489</t>
  </si>
  <si>
    <t>AATGACACCACATATATGGCAGCAA</t>
  </si>
  <si>
    <t>MPM00742A</t>
  </si>
  <si>
    <t>MAM-004C12</t>
  </si>
  <si>
    <t>MIMAT0003508</t>
  </si>
  <si>
    <t>mmu-miR-501-5p</t>
  </si>
  <si>
    <t>AATCCTTTGTCCCTGGGTGAAA</t>
  </si>
  <si>
    <t>MPM00752A</t>
  </si>
  <si>
    <t>MAM-004D01</t>
  </si>
  <si>
    <t>MIMAT0005291</t>
  </si>
  <si>
    <t>mmu-miR-582-5p</t>
  </si>
  <si>
    <t>TACAGTTGTTCAACCAGTTACT</t>
  </si>
  <si>
    <t>MPM00770A</t>
  </si>
  <si>
    <t>MAM-004D02</t>
  </si>
  <si>
    <t>MIMAT0005292</t>
  </si>
  <si>
    <t>mmu-miR-582-3p</t>
  </si>
  <si>
    <t>CCTGTTGAACAACTGAACCCAA</t>
  </si>
  <si>
    <t>MPM01534A</t>
  </si>
  <si>
    <t>MAM-004D03</t>
  </si>
  <si>
    <t>MIMAT0004896</t>
  </si>
  <si>
    <t>mmu-miR-590-3p</t>
  </si>
  <si>
    <t>GGGTAATTTTATGTATAAGCTAGT</t>
  </si>
  <si>
    <t>MPM01535A</t>
  </si>
  <si>
    <t>MAM-004D04</t>
  </si>
  <si>
    <t>MIMAT0000678</t>
  </si>
  <si>
    <t>mmu-miR-7b</t>
  </si>
  <si>
    <t>TGGAAGACTTGTGGTTTTGTTGT</t>
  </si>
  <si>
    <t>MPM00850A</t>
  </si>
  <si>
    <t>MAM-004D05</t>
  </si>
  <si>
    <t>MIMAT0004855</t>
  </si>
  <si>
    <t>mmu-miR-876-3p</t>
  </si>
  <si>
    <t>TAGTGGTTTACAAAGTAATTCA</t>
  </si>
  <si>
    <t>MPM01555A</t>
  </si>
  <si>
    <t>MAM-004D06</t>
  </si>
  <si>
    <t>MIMAT0004847</t>
  </si>
  <si>
    <t>mmu-miR-882</t>
  </si>
  <si>
    <t>AGGAGAGAGTTAGCGCATTAGT</t>
  </si>
  <si>
    <t>MPM00866A</t>
  </si>
  <si>
    <t>MAM-004D07</t>
  </si>
  <si>
    <t>MIMAT0004850</t>
  </si>
  <si>
    <t>mmu-miR-883b-5p</t>
  </si>
  <si>
    <t>TACTGAGAATGGGTAGCAGTCAAA</t>
  </si>
  <si>
    <t>MPM00868A</t>
  </si>
  <si>
    <t>MAM-004D08</t>
  </si>
  <si>
    <t>MIMAT0004851</t>
  </si>
  <si>
    <t>mmu-miR-883b-3p</t>
  </si>
  <si>
    <t>TAACTGCAACATCTTTCAGTAT</t>
  </si>
  <si>
    <t>MPM01561A</t>
  </si>
  <si>
    <t>MAM-004D09</t>
  </si>
  <si>
    <t>MIMAT0004827</t>
  </si>
  <si>
    <t>mmu-miR-297b-3p</t>
  </si>
  <si>
    <t>TATACATACACACATACCCATA</t>
  </si>
  <si>
    <t>MPM01457A</t>
  </si>
  <si>
    <t>MAM-004D10</t>
  </si>
  <si>
    <t>MIMAT0000668</t>
  </si>
  <si>
    <t>mmu-miR-211</t>
  </si>
  <si>
    <t>GGGTTCCCTTTGTCATCCTT</t>
  </si>
  <si>
    <t>MPM00589A</t>
  </si>
  <si>
    <t>MAM-004D11</t>
  </si>
  <si>
    <t>MIMAT0000904</t>
  </si>
  <si>
    <t>mmu-miR-215</t>
  </si>
  <si>
    <t>ATGACCTATGATTTGACAGA</t>
  </si>
  <si>
    <t>MPM00592A</t>
  </si>
  <si>
    <t>MAM-004D12</t>
  </si>
  <si>
    <t>MIMAT0004863</t>
  </si>
  <si>
    <t>mmu-miR-220</t>
  </si>
  <si>
    <t>CCACCACAGTGTCAGACACTTAA</t>
  </si>
  <si>
    <t>MPM00599A</t>
  </si>
  <si>
    <t>MAM-004E01</t>
  </si>
  <si>
    <t>MIMAT0004867</t>
  </si>
  <si>
    <t>mmu-miR-327</t>
  </si>
  <si>
    <t>ACTTGAGGGGCATGAGGAT</t>
  </si>
  <si>
    <t>MPM00651A</t>
  </si>
  <si>
    <t>MAM-004E02</t>
  </si>
  <si>
    <t>MIMAT0004868</t>
  </si>
  <si>
    <t>mmu-miR-343</t>
  </si>
  <si>
    <t>TCTCCCTTCATGTGCCCAGA</t>
  </si>
  <si>
    <t>MPM00664A</t>
  </si>
  <si>
    <t>MAM-004E03</t>
  </si>
  <si>
    <t>MIMAT0000597</t>
  </si>
  <si>
    <t>mmu-miR-346</t>
  </si>
  <si>
    <t>TGTCTGCCCGAGTGCCTGCCTCT</t>
  </si>
  <si>
    <t>MPM00667A</t>
  </si>
  <si>
    <t>MAM-004E04</t>
  </si>
  <si>
    <t>MIMAT0001533</t>
  </si>
  <si>
    <t>mmu-miR-448</t>
  </si>
  <si>
    <t>TTGCATATGTAGGATGTCCCAT</t>
  </si>
  <si>
    <t>MPM00704A</t>
  </si>
  <si>
    <t>MAM-004E05</t>
  </si>
  <si>
    <t>MIMAT0005447</t>
  </si>
  <si>
    <t>mmu-miR-449b</t>
  </si>
  <si>
    <t>AGGCAGTGTTGTTAGCTGGCAA</t>
  </si>
  <si>
    <t>MPM00706A</t>
  </si>
  <si>
    <t>MAM-004E06</t>
  </si>
  <si>
    <t>MIMAT0001637</t>
  </si>
  <si>
    <t>mmu-miR-452</t>
  </si>
  <si>
    <t>TGTTTGCAGAGGAAACTGAGACAA</t>
  </si>
  <si>
    <t>MPM00711A</t>
  </si>
  <si>
    <t>MAM-004E07</t>
  </si>
  <si>
    <t>MIMAT0004870</t>
  </si>
  <si>
    <t>mmu-miR-453</t>
  </si>
  <si>
    <t>AGGTTGCCTCATAGTGAGCTTGCAAA</t>
  </si>
  <si>
    <t>MPM00712A</t>
  </si>
  <si>
    <t>MAM-004E08</t>
  </si>
  <si>
    <t>MIMAT0003780</t>
  </si>
  <si>
    <t>mmu-miR-490</t>
  </si>
  <si>
    <t>CAACCTGGAGGACTCCATGCTGAA</t>
  </si>
  <si>
    <t>MPM00743A</t>
  </si>
  <si>
    <t>MAM-004E09</t>
  </si>
  <si>
    <t>MIMAT0004889</t>
  </si>
  <si>
    <t>mmu-miR-504</t>
  </si>
  <si>
    <t>AGACCCTGGTCTGCACTCTATC</t>
  </si>
  <si>
    <t>MPM00754A</t>
  </si>
  <si>
    <t>MAM-004E10</t>
  </si>
  <si>
    <t>MIMAT0003513</t>
  </si>
  <si>
    <t>mmu-miR-505</t>
  </si>
  <si>
    <t>CGTCAACACTTGCTGGTTTTCT</t>
  </si>
  <si>
    <t>MPM00755A</t>
  </si>
  <si>
    <t>MAM-004E11</t>
  </si>
  <si>
    <t>MIMAT0004890</t>
  </si>
  <si>
    <t>mmu-miR-509-5p</t>
  </si>
  <si>
    <t>TACTCCAGAATGTGGCAATCAT</t>
  </si>
  <si>
    <t>MPM00756A</t>
  </si>
  <si>
    <t>MAM-004E12</t>
  </si>
  <si>
    <t>MIMAT0004895</t>
  </si>
  <si>
    <t>mmu-miR-590-5p</t>
  </si>
  <si>
    <t>GAGCTTATTCATAAAAGTGCAG</t>
  </si>
  <si>
    <t>MPM00771A</t>
  </si>
  <si>
    <t>MAM-004F01</t>
  </si>
  <si>
    <t>MIMAT0004943</t>
  </si>
  <si>
    <t>mmu-miR-653</t>
  </si>
  <si>
    <t>GTGTTGAAACAATCTCTACTGAA</t>
  </si>
  <si>
    <t>MPM00776A</t>
  </si>
  <si>
    <t>MAM-004F02</t>
  </si>
  <si>
    <t>MIMAT0004898</t>
  </si>
  <si>
    <t>mmu-miR-654-3p</t>
  </si>
  <si>
    <t>TATGTCTGCTGACCATCACCTTAA</t>
  </si>
  <si>
    <t>MPM01537A</t>
  </si>
  <si>
    <t>MAM-004F03</t>
  </si>
  <si>
    <t>MIMAT0004897</t>
  </si>
  <si>
    <t>mmu-miR-654-5p</t>
  </si>
  <si>
    <t>TGGTAAGCTGCAGAACATGTGT</t>
  </si>
  <si>
    <t>MPM00777A</t>
  </si>
  <si>
    <t>MAM-004F04</t>
  </si>
  <si>
    <t>MIMAT0003889</t>
  </si>
  <si>
    <t>mmu-miR-758</t>
  </si>
  <si>
    <t>TTTGTGACCTGGTCCACTAACC</t>
  </si>
  <si>
    <t>MPM00841A</t>
  </si>
  <si>
    <t>MAM-004F05</t>
  </si>
  <si>
    <t>MIMAT0004938</t>
  </si>
  <si>
    <t>mmu-miR-875-3p</t>
  </si>
  <si>
    <t>CCTGAAAATACTGAGGCTATGAA</t>
  </si>
  <si>
    <t>MPM01554A</t>
  </si>
  <si>
    <t>MAM-004F06</t>
  </si>
  <si>
    <t>MIMAT0004937</t>
  </si>
  <si>
    <t>mmu-miR-875-5p</t>
  </si>
  <si>
    <t>TATACCTCAGTTTTATCAGGTG</t>
  </si>
  <si>
    <t>MPM00859A</t>
  </si>
  <si>
    <t>MAM-004F07</t>
  </si>
  <si>
    <t>MIMAT0004854</t>
  </si>
  <si>
    <t>mmu-miR-876-5p</t>
  </si>
  <si>
    <t>TGGATTTCTCTGTGAATCACTAAA</t>
  </si>
  <si>
    <t>MPM00860A</t>
  </si>
  <si>
    <t>MAM-004F08</t>
  </si>
  <si>
    <t>MIMAT0004845</t>
  </si>
  <si>
    <t>mmu-miR-881*</t>
  </si>
  <si>
    <t>CAGAGAGATAACAGTCACATCT</t>
  </si>
  <si>
    <t>MPM00865A</t>
  </si>
  <si>
    <t>MAM-004F09</t>
  </si>
  <si>
    <t>MIMAT0003183</t>
  </si>
  <si>
    <t>mmu-miR-376c</t>
  </si>
  <si>
    <t>AACATAGAGGAAATTTCACGTAA</t>
  </si>
  <si>
    <t>MPM01493A</t>
  </si>
  <si>
    <t>MAM-004F10</t>
  </si>
  <si>
    <t>MIMAT0003460</t>
  </si>
  <si>
    <t>mmu-miR-449c</t>
  </si>
  <si>
    <t>AGGCAGTGCATTGCTAGCTGG</t>
  </si>
  <si>
    <t>MPM00707A</t>
  </si>
  <si>
    <t>MAM-004F11</t>
  </si>
  <si>
    <t>MIMAT0002105</t>
  </si>
  <si>
    <t>mmu-miR-464</t>
  </si>
  <si>
    <t>GGGTACCAAGTTTATTCTGTGAGATA</t>
  </si>
  <si>
    <t>MPM00715A</t>
  </si>
  <si>
    <t>MAM-004F12</t>
  </si>
  <si>
    <t>MIMAT0003478</t>
  </si>
  <si>
    <t>mmu-miR-467b*</t>
  </si>
  <si>
    <t>GGGATATACATACACACATCAACAC</t>
  </si>
  <si>
    <t>MPM01520A</t>
  </si>
  <si>
    <t>MAM-004G01</t>
  </si>
  <si>
    <t>MIMAT0003738</t>
  </si>
  <si>
    <t>mmu-miR-496</t>
  </si>
  <si>
    <t>TGAGTATTACATGGCCAATCTCAA</t>
  </si>
  <si>
    <t>MPM00748A</t>
  </si>
  <si>
    <t>MAM-004G02</t>
  </si>
  <si>
    <t>MIMAT0003166</t>
  </si>
  <si>
    <t>mmu-miR-546</t>
  </si>
  <si>
    <t>ATGGTGGCACGGAGTC</t>
  </si>
  <si>
    <t>MPM00765A</t>
  </si>
  <si>
    <t>MAM-004G03</t>
  </si>
  <si>
    <t>MIMAT0003734</t>
  </si>
  <si>
    <t>mmu-miR-667</t>
  </si>
  <si>
    <t>TGACACCTGCCACCCAGCCCAAGAA</t>
  </si>
  <si>
    <t>MPM00780A</t>
  </si>
  <si>
    <t>MAM-004G04</t>
  </si>
  <si>
    <t>MIMAT0003476</t>
  </si>
  <si>
    <t>mmu-miR-669b</t>
  </si>
  <si>
    <t>AGTTTTGTGTGCATGTG</t>
  </si>
  <si>
    <t>MPM00783A</t>
  </si>
  <si>
    <t>MAM-004G05</t>
  </si>
  <si>
    <t>MIMAT0003725</t>
  </si>
  <si>
    <t>mmu-miR-675-5p</t>
  </si>
  <si>
    <t>TGGTGCGGAAAGGGCCCACAGT</t>
  </si>
  <si>
    <t>MPM00790A</t>
  </si>
  <si>
    <t>MAM-004G06</t>
  </si>
  <si>
    <t>MIMAT0003782</t>
  </si>
  <si>
    <t>mmu-miR-676</t>
  </si>
  <si>
    <t>CCGTCCTGAGGTTGTTGAGCTAA</t>
  </si>
  <si>
    <t>MPM01543A</t>
  </si>
  <si>
    <t>MAM-004G07</t>
  </si>
  <si>
    <t>MIMAT0003451</t>
  </si>
  <si>
    <t>mmu-miR-677</t>
  </si>
  <si>
    <t>TTCAGTGATGATTAGCTTCTGAAA</t>
  </si>
  <si>
    <t>MPM00792A</t>
  </si>
  <si>
    <t>MAM-004G08</t>
  </si>
  <si>
    <t>MIMAT0003452</t>
  </si>
  <si>
    <t>mmu-miR-678</t>
  </si>
  <si>
    <t>GTCTCGGTGCAAGGACTGGAGGAA</t>
  </si>
  <si>
    <t>MPM00793A</t>
  </si>
  <si>
    <t>MAM-004G09</t>
  </si>
  <si>
    <t>MIMAT0003455</t>
  </si>
  <si>
    <t>mmu-miR-679</t>
  </si>
  <si>
    <t>GGACTGTGAGGTGACTCTTGGT</t>
  </si>
  <si>
    <t>MPM00794A</t>
  </si>
  <si>
    <t>MAM-004G10</t>
  </si>
  <si>
    <t>MIMAT0003458</t>
  </si>
  <si>
    <t>mmu-miR-681</t>
  </si>
  <si>
    <t>CAGCCTCGCTGGCAGGCAGCTAA</t>
  </si>
  <si>
    <t>MPM00796A</t>
  </si>
  <si>
    <t>MAM-004G11</t>
  </si>
  <si>
    <t>MIMAT0003461</t>
  </si>
  <si>
    <t>mmu-miR-683</t>
  </si>
  <si>
    <t>CCTGCTGTAAGCTGTGTCCTC</t>
  </si>
  <si>
    <t>MPM00798A</t>
  </si>
  <si>
    <t>MAM-004G12</t>
  </si>
  <si>
    <t>MIMAT0003462</t>
  </si>
  <si>
    <t>mmu-miR-684</t>
  </si>
  <si>
    <t>AGTTTTCCCTTCAAGTCAAAA</t>
  </si>
  <si>
    <t>MPM00799A</t>
  </si>
  <si>
    <t>MAM-004H01</t>
  </si>
  <si>
    <t>MIMAT0003463</t>
  </si>
  <si>
    <t>mmu-miR-685</t>
  </si>
  <si>
    <t>TCAATGGCTGAGGTGAGGCACAA</t>
  </si>
  <si>
    <t>MPM00800A</t>
  </si>
  <si>
    <t>MAM-004H02</t>
  </si>
  <si>
    <t>MIMAT0003464</t>
  </si>
  <si>
    <t>mmu-miR-686</t>
  </si>
  <si>
    <t>ATTGCTTCCCAGACGGTGAAGA</t>
  </si>
  <si>
    <t>MPM00801A</t>
  </si>
  <si>
    <t>MAM-004H03</t>
  </si>
  <si>
    <t>MIMAT0003466</t>
  </si>
  <si>
    <t>mmu-miR-687</t>
  </si>
  <si>
    <t>CTATCCTGGAATGCAGCAATGA</t>
  </si>
  <si>
    <t>MPM00802A</t>
  </si>
  <si>
    <t>MAM-004H04</t>
  </si>
  <si>
    <t>MIMAT0003467</t>
  </si>
  <si>
    <t>mmu-miR-688</t>
  </si>
  <si>
    <t>TCGCAGGCGACTACTTATTCAA</t>
  </si>
  <si>
    <t>MPM00803A</t>
  </si>
  <si>
    <t>MAM-004H05</t>
  </si>
  <si>
    <t>MAM-004H06</t>
  </si>
  <si>
    <t>MAM-004H07</t>
  </si>
  <si>
    <t>MAM-004H08</t>
  </si>
  <si>
    <t>MAM-004H09</t>
  </si>
  <si>
    <t>MAM-004H10</t>
  </si>
  <si>
    <t>MAM-004H11</t>
  </si>
  <si>
    <t>MAM-004H12</t>
  </si>
</sst>
</file>

<file path=xl/styles.xml><?xml version="1.0" encoding="utf-8"?>
<styleSheet xmlns="http://schemas.openxmlformats.org/spreadsheetml/2006/main">
  <numFmts count="8">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E+00"/>
    <numFmt numFmtId="177" formatCode="0.0"/>
    <numFmt numFmtId="178" formatCode="0.0000"/>
    <numFmt numFmtId="179" formatCode="0.000000"/>
  </numFmts>
  <fonts count="46">
    <font>
      <sz val="10"/>
      <name val="Arial"/>
      <family val="2"/>
    </font>
    <font>
      <b/>
      <sz val="10"/>
      <name val="Arial"/>
      <family val="2"/>
    </font>
    <font>
      <b/>
      <sz val="24"/>
      <name val="Arial"/>
      <family val="2"/>
    </font>
    <font>
      <sz val="8"/>
      <color indexed="12"/>
      <name val="Arial"/>
      <family val="2"/>
    </font>
    <font>
      <sz val="8"/>
      <name val="Arial"/>
      <family val="2"/>
    </font>
    <font>
      <b/>
      <sz val="12"/>
      <name val="Arial"/>
      <family val="2"/>
    </font>
    <font>
      <b/>
      <sz val="6"/>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b/>
      <sz val="10"/>
      <color indexed="8"/>
      <name val="Arial"/>
      <family val="2"/>
    </font>
    <font>
      <b/>
      <u val="single"/>
      <sz val="10"/>
      <color indexed="12"/>
      <name val="Arial"/>
      <family val="2"/>
    </font>
    <font>
      <b/>
      <sz val="36"/>
      <name val="Arial"/>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u val="single"/>
      <sz val="10"/>
      <color indexed="12"/>
      <name val="Arial"/>
      <family val="2"/>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sz val="12"/>
      <color rgb="FF000000"/>
      <name val="Arial"/>
      <family val="2"/>
    </font>
    <font>
      <sz val="10"/>
      <color rgb="FF000000"/>
      <name val="Arial"/>
      <family val="2"/>
    </font>
    <font>
      <sz val="15.25"/>
      <color rgb="FF000000"/>
      <name val="Arial"/>
      <family val="2"/>
    </font>
    <font>
      <sz val="9"/>
      <color rgb="FF000000"/>
      <name val="Arial"/>
      <family val="2"/>
    </font>
    <font>
      <b/>
      <sz val="11"/>
      <name val="+mn-cs"/>
      <family val="2"/>
    </font>
    <font>
      <sz val="11"/>
      <name val="+mn-cs"/>
      <family val="2"/>
    </font>
    <font>
      <sz val="11.5"/>
      <color rgb="FF000000"/>
      <name val="Arial"/>
      <family val="2"/>
    </font>
    <font>
      <sz val="10.25"/>
      <color rgb="FF000000"/>
      <name val="Arial"/>
      <family val="2"/>
    </font>
    <font>
      <sz val="10.75"/>
      <color rgb="FF000000"/>
      <name val="Arial"/>
      <family val="2"/>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indexed="43"/>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56"/>
      </left>
      <right style="thin">
        <color indexed="56"/>
      </right>
      <top style="thin">
        <color indexed="56"/>
      </top>
      <bottom style="thin">
        <color indexed="56"/>
      </bottom>
    </border>
    <border>
      <left style="thin"/>
      <right style="thin"/>
      <top style="thin"/>
      <bottom style="thin"/>
    </border>
    <border>
      <left/>
      <right style="thin">
        <color indexed="56"/>
      </right>
      <top style="thin">
        <color indexed="56"/>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border>
    <border>
      <left style="thin">
        <color indexed="56"/>
      </left>
      <right style="thin">
        <color indexed="56"/>
      </right>
      <top/>
      <bottom/>
    </border>
    <border>
      <left style="thin">
        <color indexed="56"/>
      </left>
      <right/>
      <top style="thin">
        <color indexed="56"/>
      </top>
      <bottom style="thin">
        <color indexed="56"/>
      </bottom>
    </border>
    <border>
      <left/>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right/>
      <top style="thin"/>
      <bottom/>
    </border>
    <border>
      <left/>
      <right style="thin"/>
      <top style="thin"/>
      <bottom style="medium"/>
    </border>
    <border>
      <left style="thin"/>
      <right style="thin"/>
      <top style="thin"/>
      <bottom style="medium"/>
    </border>
    <border>
      <left style="medium"/>
      <right/>
      <top style="thin"/>
      <bottom style="medium"/>
    </border>
    <border>
      <left/>
      <right style="thin"/>
      <top style="medium"/>
      <bottom style="thin"/>
    </border>
    <border>
      <left style="thin"/>
      <right style="thin"/>
      <top style="medium"/>
      <bottom style="thin"/>
    </border>
    <border>
      <left style="thin"/>
      <right style="medium"/>
      <top style="thin"/>
      <bottom style="mediu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
      <left/>
      <right style="medium"/>
      <top/>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5" fillId="0" borderId="0" applyFont="0" applyFill="0" applyBorder="0" applyProtection="0">
      <alignment/>
    </xf>
    <xf numFmtId="0" fontId="15" fillId="2" borderId="0" applyNumberFormat="0" applyBorder="0" applyProtection="0">
      <alignment/>
    </xf>
    <xf numFmtId="0" fontId="30" fillId="3" borderId="1" applyNumberFormat="0" applyProtection="0">
      <alignment/>
    </xf>
    <xf numFmtId="44" fontId="15" fillId="0" borderId="0" applyFont="0" applyFill="0" applyBorder="0" applyProtection="0">
      <alignment/>
    </xf>
    <xf numFmtId="41" fontId="15" fillId="0" borderId="0" applyFont="0" applyFill="0" applyBorder="0" applyProtection="0">
      <alignment/>
    </xf>
    <xf numFmtId="0" fontId="15" fillId="4" borderId="0" applyNumberFormat="0" applyBorder="0" applyProtection="0">
      <alignment/>
    </xf>
    <xf numFmtId="0" fontId="22" fillId="5" borderId="0" applyNumberFormat="0" applyBorder="0" applyProtection="0">
      <alignment/>
    </xf>
    <xf numFmtId="43" fontId="15" fillId="0" borderId="0" applyFont="0" applyFill="0" applyBorder="0" applyProtection="0">
      <alignment/>
    </xf>
    <xf numFmtId="0" fontId="23" fillId="6" borderId="0" applyNumberFormat="0" applyBorder="0" applyProtection="0">
      <alignment/>
    </xf>
    <xf numFmtId="0" fontId="28" fillId="0" borderId="0" applyNumberFormat="0" applyFill="0" applyBorder="0">
      <alignment/>
      <protection locked="0"/>
    </xf>
    <xf numFmtId="9" fontId="0" fillId="0" borderId="0" applyFont="0" applyFill="0" applyBorder="0" applyAlignment="0" applyProtection="0"/>
    <xf numFmtId="0" fontId="21" fillId="0" borderId="0" applyNumberFormat="0" applyFill="0" applyBorder="0" applyProtection="0">
      <alignment/>
    </xf>
    <xf numFmtId="0" fontId="15" fillId="7" borderId="2" applyNumberFormat="0" applyFont="0" applyProtection="0">
      <alignment/>
    </xf>
    <xf numFmtId="0" fontId="23" fillId="8" borderId="0" applyNumberFormat="0" applyBorder="0" applyProtection="0">
      <alignment/>
    </xf>
    <xf numFmtId="0" fontId="20" fillId="0" borderId="0" applyNumberFormat="0" applyFill="0" applyBorder="0" applyProtection="0">
      <alignment/>
    </xf>
    <xf numFmtId="0" fontId="18" fillId="0" borderId="0" applyNumberFormat="0" applyFill="0" applyBorder="0" applyProtection="0">
      <alignment/>
    </xf>
    <xf numFmtId="0" fontId="27" fillId="0" borderId="0" applyNumberFormat="0" applyFill="0" applyBorder="0" applyProtection="0">
      <alignment/>
    </xf>
    <xf numFmtId="0" fontId="19" fillId="0" borderId="0" applyNumberFormat="0" applyFill="0" applyBorder="0" applyProtection="0">
      <alignment/>
    </xf>
    <xf numFmtId="0" fontId="25" fillId="0" borderId="3" applyNumberFormat="0" applyFill="0" applyProtection="0">
      <alignment/>
    </xf>
    <xf numFmtId="0" fontId="17" fillId="0" borderId="3" applyNumberFormat="0" applyFill="0" applyProtection="0">
      <alignment/>
    </xf>
    <xf numFmtId="0" fontId="23" fillId="9" borderId="0" applyNumberFormat="0" applyBorder="0" applyProtection="0">
      <alignment/>
    </xf>
    <xf numFmtId="0" fontId="20" fillId="0" borderId="4" applyNumberFormat="0" applyFill="0" applyProtection="0">
      <alignment/>
    </xf>
    <xf numFmtId="0" fontId="23" fillId="10" borderId="0" applyNumberFormat="0" applyBorder="0" applyProtection="0">
      <alignment/>
    </xf>
    <xf numFmtId="0" fontId="24" fillId="11" borderId="5" applyNumberFormat="0" applyProtection="0">
      <alignment/>
    </xf>
    <xf numFmtId="0" fontId="33" fillId="11" borderId="1" applyNumberFormat="0" applyProtection="0">
      <alignment/>
    </xf>
    <xf numFmtId="0" fontId="16" fillId="12" borderId="6" applyNumberFormat="0" applyProtection="0">
      <alignment/>
    </xf>
    <xf numFmtId="0" fontId="15" fillId="13" borderId="0" applyNumberFormat="0" applyBorder="0" applyProtection="0">
      <alignment/>
    </xf>
    <xf numFmtId="0" fontId="23" fillId="14" borderId="0" applyNumberFormat="0" applyBorder="0" applyProtection="0">
      <alignment/>
    </xf>
    <xf numFmtId="0" fontId="32" fillId="0" borderId="7" applyNumberFormat="0" applyFill="0" applyProtection="0">
      <alignment/>
    </xf>
    <xf numFmtId="0" fontId="26" fillId="0" borderId="8" applyNumberFormat="0" applyFill="0" applyProtection="0">
      <alignment/>
    </xf>
    <xf numFmtId="0" fontId="31" fillId="15" borderId="0" applyNumberFormat="0" applyBorder="0" applyProtection="0">
      <alignment/>
    </xf>
    <xf numFmtId="0" fontId="29" fillId="16" borderId="0" applyNumberFormat="0" applyBorder="0" applyProtection="0">
      <alignment/>
    </xf>
    <xf numFmtId="0" fontId="15" fillId="17" borderId="0" applyNumberFormat="0" applyBorder="0" applyProtection="0">
      <alignment/>
    </xf>
    <xf numFmtId="0" fontId="23" fillId="18" borderId="0" applyNumberFormat="0" applyBorder="0" applyProtection="0">
      <alignment/>
    </xf>
    <xf numFmtId="0" fontId="15" fillId="19" borderId="0" applyNumberFormat="0" applyBorder="0" applyProtection="0">
      <alignment/>
    </xf>
    <xf numFmtId="0" fontId="15" fillId="20" borderId="0" applyNumberFormat="0" applyBorder="0" applyProtection="0">
      <alignment/>
    </xf>
    <xf numFmtId="0" fontId="15" fillId="21" borderId="0" applyNumberFormat="0" applyBorder="0" applyProtection="0">
      <alignment/>
    </xf>
    <xf numFmtId="0" fontId="15" fillId="22" borderId="0" applyNumberFormat="0" applyBorder="0" applyProtection="0">
      <alignment/>
    </xf>
    <xf numFmtId="0" fontId="23" fillId="23" borderId="0" applyNumberFormat="0" applyBorder="0" applyProtection="0">
      <alignment/>
    </xf>
    <xf numFmtId="0" fontId="23" fillId="24" borderId="0" applyNumberFormat="0" applyBorder="0" applyProtection="0">
      <alignment/>
    </xf>
    <xf numFmtId="0" fontId="15" fillId="25" borderId="0" applyNumberFormat="0" applyBorder="0" applyProtection="0">
      <alignment/>
    </xf>
    <xf numFmtId="0" fontId="15" fillId="26" borderId="0" applyNumberFormat="0" applyBorder="0" applyProtection="0">
      <alignment/>
    </xf>
    <xf numFmtId="0" fontId="23" fillId="27" borderId="0" applyNumberFormat="0" applyBorder="0" applyProtection="0">
      <alignment/>
    </xf>
    <xf numFmtId="0" fontId="15" fillId="28" borderId="0" applyNumberFormat="0" applyBorder="0" applyProtection="0">
      <alignment/>
    </xf>
    <xf numFmtId="0" fontId="23" fillId="29" borderId="0" applyNumberFormat="0" applyBorder="0" applyProtection="0">
      <alignment/>
    </xf>
    <xf numFmtId="0" fontId="23" fillId="30" borderId="0" applyNumberFormat="0" applyBorder="0" applyProtection="0">
      <alignment/>
    </xf>
    <xf numFmtId="0" fontId="15" fillId="31" borderId="0" applyNumberFormat="0" applyBorder="0" applyProtection="0">
      <alignment/>
    </xf>
    <xf numFmtId="0" fontId="23" fillId="32" borderId="0" applyNumberFormat="0" applyBorder="0" applyProtection="0">
      <alignment/>
    </xf>
    <xf numFmtId="0" fontId="15" fillId="0" borderId="0">
      <alignment vertical="center"/>
      <protection/>
    </xf>
    <xf numFmtId="0" fontId="15" fillId="0" borderId="0">
      <alignment vertical="center"/>
      <protection/>
    </xf>
  </cellStyleXfs>
  <cellXfs count="185">
    <xf numFmtId="0" fontId="0" fillId="0" borderId="0" xfId="0"/>
    <xf numFmtId="0" fontId="1" fillId="0" borderId="0" xfId="0" applyFont="1"/>
    <xf numFmtId="2" fontId="0" fillId="33" borderId="9" xfId="0" applyNumberFormat="1" applyFont="1" applyFill="1" applyBorder="1"/>
    <xf numFmtId="2" fontId="1" fillId="33" borderId="9" xfId="0" applyNumberFormat="1" applyFont="1" applyFill="1" applyBorder="1"/>
    <xf numFmtId="0" fontId="0" fillId="0" borderId="0" xfId="0" applyAlignment="1">
      <alignment/>
    </xf>
    <xf numFmtId="0" fontId="0" fillId="0" borderId="0" xfId="0" applyFont="1" applyAlignment="1">
      <alignment/>
    </xf>
    <xf numFmtId="0" fontId="0" fillId="33" borderId="10" xfId="0" applyFill="1" applyBorder="1" applyAlignment="1">
      <alignment vertical="center"/>
    </xf>
    <xf numFmtId="0" fontId="0" fillId="33" borderId="11" xfId="0" applyFill="1" applyBorder="1" applyAlignment="1">
      <alignment vertical="center"/>
    </xf>
    <xf numFmtId="0" fontId="1" fillId="33" borderId="9" xfId="0" applyFont="1" applyFill="1" applyBorder="1" applyAlignment="1">
      <alignment horizontal="center"/>
    </xf>
    <xf numFmtId="0" fontId="0" fillId="0" borderId="9" xfId="0" applyBorder="1" applyAlignment="1">
      <alignment/>
    </xf>
    <xf numFmtId="0" fontId="1" fillId="33" borderId="12" xfId="0" applyFont="1" applyFill="1" applyBorder="1" applyAlignment="1">
      <alignment horizontal="center" vertical="center"/>
    </xf>
    <xf numFmtId="0" fontId="1" fillId="33" borderId="9" xfId="0" applyFont="1" applyFill="1" applyBorder="1" applyAlignment="1">
      <alignment horizontal="center" vertical="center"/>
    </xf>
    <xf numFmtId="0" fontId="1" fillId="33" borderId="9" xfId="0" applyFont="1" applyFill="1" applyBorder="1" applyAlignment="1">
      <alignment horizontal="right"/>
    </xf>
    <xf numFmtId="0" fontId="2" fillId="33" borderId="13" xfId="0" applyFont="1" applyFill="1" applyBorder="1" applyAlignment="1">
      <alignment horizontal="center" vertical="center" textRotation="90"/>
    </xf>
    <xf numFmtId="0" fontId="0" fillId="33" borderId="9" xfId="0" applyFont="1" applyFill="1" applyBorder="1" applyAlignment="1">
      <alignment/>
    </xf>
    <xf numFmtId="2" fontId="0" fillId="33" borderId="9" xfId="0" applyNumberFormat="1" applyFont="1" applyFill="1" applyBorder="1" applyAlignment="1">
      <alignment/>
    </xf>
    <xf numFmtId="0" fontId="2" fillId="33" borderId="14" xfId="0" applyFont="1" applyFill="1" applyBorder="1" applyAlignment="1">
      <alignment horizontal="center" vertical="center" textRotation="90"/>
    </xf>
    <xf numFmtId="0" fontId="0" fillId="33" borderId="9" xfId="0" applyFill="1" applyBorder="1" applyAlignment="1">
      <alignment/>
    </xf>
    <xf numFmtId="0" fontId="0" fillId="33" borderId="9" xfId="0" applyFill="1" applyBorder="1" applyAlignment="1">
      <alignment horizontal="center"/>
    </xf>
    <xf numFmtId="0" fontId="0" fillId="0" borderId="9" xfId="0" applyBorder="1" applyAlignment="1">
      <alignment horizontal="center" vertical="center"/>
    </xf>
    <xf numFmtId="177" fontId="0" fillId="33" borderId="9" xfId="0" applyNumberFormat="1" applyFont="1" applyFill="1" applyBorder="1" applyAlignment="1">
      <alignment/>
    </xf>
    <xf numFmtId="0" fontId="0" fillId="34" borderId="10" xfId="0" applyFill="1" applyBorder="1" applyAlignment="1">
      <alignment horizontal="center"/>
    </xf>
    <xf numFmtId="0" fontId="1" fillId="34" borderId="10" xfId="0" applyFont="1" applyFill="1" applyBorder="1" applyAlignment="1">
      <alignment horizontal="center"/>
    </xf>
    <xf numFmtId="0" fontId="0" fillId="0" borderId="10" xfId="0" applyBorder="1" applyAlignment="1">
      <alignment horizontal="center"/>
    </xf>
    <xf numFmtId="177" fontId="0" fillId="34" borderId="10" xfId="0" applyNumberFormat="1" applyFill="1"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0" fillId="0" borderId="15" xfId="0" applyBorder="1" applyAlignment="1">
      <alignment horizontal="center" vertical="center"/>
    </xf>
    <xf numFmtId="0" fontId="1" fillId="33" borderId="10" xfId="0" applyFont="1" applyFill="1" applyBorder="1" applyAlignment="1">
      <alignment horizontal="center"/>
    </xf>
    <xf numFmtId="0" fontId="0" fillId="33" borderId="10" xfId="0" applyFill="1" applyBorder="1" applyAlignment="1">
      <alignment horizontal="center"/>
    </xf>
    <xf numFmtId="0" fontId="1" fillId="33" borderId="15" xfId="0" applyFont="1" applyFill="1" applyBorder="1" applyAlignment="1">
      <alignment horizontal="center"/>
    </xf>
    <xf numFmtId="0" fontId="1" fillId="33" borderId="15" xfId="0" applyFont="1" applyFill="1" applyBorder="1" applyAlignment="1">
      <alignment horizontal="right"/>
    </xf>
    <xf numFmtId="0" fontId="1" fillId="33" borderId="10" xfId="0" applyFont="1" applyFill="1" applyBorder="1" applyAlignment="1">
      <alignment horizontal="right"/>
    </xf>
    <xf numFmtId="2" fontId="0" fillId="33" borderId="10" xfId="0" applyNumberFormat="1" applyFont="1" applyFill="1" applyBorder="1" applyAlignment="1">
      <alignment/>
    </xf>
    <xf numFmtId="0" fontId="0" fillId="33" borderId="10" xfId="0" applyFill="1" applyBorder="1" applyAlignment="1">
      <alignment/>
    </xf>
    <xf numFmtId="177" fontId="0" fillId="33" borderId="10" xfId="0" applyNumberFormat="1" applyFont="1" applyFill="1" applyBorder="1" applyAlignment="1">
      <alignment/>
    </xf>
    <xf numFmtId="0" fontId="0" fillId="33" borderId="10" xfId="0" applyFill="1" applyBorder="1"/>
    <xf numFmtId="0" fontId="2" fillId="33" borderId="12" xfId="0" applyFont="1" applyFill="1" applyBorder="1" applyAlignment="1">
      <alignment horizontal="center" vertical="center" textRotation="90"/>
    </xf>
    <xf numFmtId="2" fontId="0" fillId="33" borderId="15" xfId="0" applyNumberFormat="1" applyFont="1" applyFill="1" applyBorder="1" applyAlignment="1">
      <alignment/>
    </xf>
    <xf numFmtId="2" fontId="0" fillId="33" borderId="16" xfId="0" applyNumberFormat="1" applyFont="1" applyFill="1" applyBorder="1" applyAlignment="1">
      <alignment/>
    </xf>
    <xf numFmtId="0" fontId="5" fillId="35" borderId="10" xfId="0" applyFont="1" applyFill="1" applyBorder="1"/>
    <xf numFmtId="0" fontId="0" fillId="0" borderId="10" xfId="0" applyBorder="1" applyAlignment="1">
      <alignment/>
    </xf>
    <xf numFmtId="0" fontId="0" fillId="33" borderId="17" xfId="0" applyFill="1" applyBorder="1" applyAlignment="1">
      <alignment vertical="center" wrapText="1" readingOrder="1"/>
    </xf>
    <xf numFmtId="0" fontId="0" fillId="33" borderId="18" xfId="0" applyFill="1" applyBorder="1" applyAlignment="1">
      <alignment vertical="center" wrapText="1" readingOrder="1"/>
    </xf>
    <xf numFmtId="2" fontId="0" fillId="33" borderId="19" xfId="0" applyNumberFormat="1" applyFill="1" applyBorder="1"/>
    <xf numFmtId="0" fontId="0" fillId="33" borderId="20" xfId="0" applyFill="1" applyBorder="1"/>
    <xf numFmtId="0" fontId="0" fillId="33" borderId="21" xfId="0" applyFill="1" applyBorder="1"/>
    <xf numFmtId="2" fontId="0" fillId="33" borderId="22" xfId="0" applyNumberFormat="1" applyFill="1" applyBorder="1"/>
    <xf numFmtId="0" fontId="0" fillId="33" borderId="0" xfId="0" applyFill="1" applyBorder="1"/>
    <xf numFmtId="0" fontId="0" fillId="33" borderId="23" xfId="0" applyFill="1" applyBorder="1"/>
    <xf numFmtId="0" fontId="0" fillId="33" borderId="22" xfId="0" applyFill="1" applyBorder="1"/>
    <xf numFmtId="176" fontId="0" fillId="33" borderId="24" xfId="0" applyNumberFormat="1" applyFill="1" applyBorder="1"/>
    <xf numFmtId="0" fontId="0" fillId="33" borderId="25" xfId="0" applyFill="1" applyBorder="1"/>
    <xf numFmtId="0" fontId="0" fillId="33" borderId="26" xfId="0" applyFill="1" applyBorder="1"/>
    <xf numFmtId="0" fontId="0" fillId="33" borderId="16" xfId="0" applyFill="1" applyBorder="1" applyAlignment="1">
      <alignment vertical="center" wrapText="1" readingOrder="1"/>
    </xf>
    <xf numFmtId="0" fontId="1" fillId="33" borderId="17" xfId="0" applyFont="1" applyFill="1" applyBorder="1" applyAlignment="1">
      <alignment horizontal="center" vertical="center"/>
    </xf>
    <xf numFmtId="0" fontId="1" fillId="33" borderId="18" xfId="0" applyFont="1" applyFill="1" applyBorder="1" applyAlignment="1">
      <alignment horizontal="center" vertical="center"/>
    </xf>
    <xf numFmtId="0" fontId="1" fillId="33" borderId="16" xfId="0" applyFont="1" applyFill="1" applyBorder="1" applyAlignment="1">
      <alignment horizontal="center" vertical="center"/>
    </xf>
    <xf numFmtId="0" fontId="0" fillId="0" borderId="0" xfId="0" applyFill="1"/>
    <xf numFmtId="0" fontId="1" fillId="33" borderId="27" xfId="0" applyFont="1" applyFill="1" applyBorder="1" applyAlignment="1">
      <alignment horizontal="center" vertical="center"/>
    </xf>
    <xf numFmtId="0" fontId="1" fillId="33" borderId="10" xfId="0" applyFont="1" applyFill="1" applyBorder="1" applyAlignment="1">
      <alignment horizontal="center" vertical="center"/>
    </xf>
    <xf numFmtId="0" fontId="6" fillId="33" borderId="10" xfId="0" applyFont="1" applyFill="1" applyBorder="1" applyAlignment="1">
      <alignment horizontal="center" vertical="center" wrapText="1"/>
    </xf>
    <xf numFmtId="0" fontId="2" fillId="33" borderId="27" xfId="0" applyFont="1" applyFill="1" applyBorder="1" applyAlignment="1">
      <alignment horizontal="center" vertical="center" textRotation="90"/>
    </xf>
    <xf numFmtId="2" fontId="0" fillId="33" borderId="10" xfId="0" applyNumberFormat="1" applyFill="1" applyBorder="1"/>
    <xf numFmtId="176" fontId="0" fillId="33" borderId="10" xfId="0" applyNumberFormat="1" applyFill="1" applyBorder="1"/>
    <xf numFmtId="0" fontId="2" fillId="33" borderId="28" xfId="0" applyFont="1" applyFill="1" applyBorder="1" applyAlignment="1">
      <alignment horizontal="center" vertical="center" textRotation="90"/>
    </xf>
    <xf numFmtId="176" fontId="0" fillId="0" borderId="0" xfId="0" applyNumberFormat="1" applyFill="1"/>
    <xf numFmtId="0" fontId="0" fillId="0" borderId="0" xfId="0" applyAlignment="1">
      <alignment horizontal="left"/>
    </xf>
    <xf numFmtId="0" fontId="0" fillId="0" borderId="18" xfId="0" applyBorder="1" applyAlignment="1">
      <alignment vertical="center" wrapText="1" readingOrder="1"/>
    </xf>
    <xf numFmtId="0" fontId="7" fillId="33" borderId="19" xfId="0" applyFont="1" applyFill="1" applyBorder="1"/>
    <xf numFmtId="0" fontId="8" fillId="33" borderId="24" xfId="0" applyFont="1" applyFill="1" applyBorder="1"/>
    <xf numFmtId="0" fontId="1" fillId="33" borderId="27" xfId="0" applyFont="1" applyFill="1" applyBorder="1" applyAlignment="1">
      <alignment horizontal="center" vertical="center" wrapText="1"/>
    </xf>
    <xf numFmtId="0" fontId="1" fillId="33" borderId="29" xfId="0" applyFont="1" applyFill="1" applyBorder="1" applyAlignment="1">
      <alignment horizontal="center" vertical="center"/>
    </xf>
    <xf numFmtId="0" fontId="1" fillId="33" borderId="10" xfId="0" applyFont="1" applyFill="1" applyBorder="1" applyAlignment="1">
      <alignment horizontal="center" vertical="center" wrapText="1"/>
    </xf>
    <xf numFmtId="178" fontId="0" fillId="33" borderId="10" xfId="0" applyNumberFormat="1" applyFill="1" applyBorder="1"/>
    <xf numFmtId="0" fontId="4" fillId="0" borderId="0" xfId="0" applyFont="1"/>
    <xf numFmtId="0" fontId="9" fillId="33" borderId="10" xfId="0" applyFont="1" applyFill="1" applyBorder="1" applyAlignment="1">
      <alignment horizontal="center" vertical="center"/>
    </xf>
    <xf numFmtId="0" fontId="9" fillId="33" borderId="27" xfId="0" applyFont="1" applyFill="1" applyBorder="1" applyAlignment="1">
      <alignment horizontal="center" vertical="center"/>
    </xf>
    <xf numFmtId="0" fontId="9" fillId="33" borderId="17" xfId="0" applyFont="1" applyFill="1" applyBorder="1" applyAlignment="1">
      <alignment horizontal="center" vertical="center"/>
    </xf>
    <xf numFmtId="2" fontId="0" fillId="36" borderId="10" xfId="0" applyNumberFormat="1" applyFont="1" applyFill="1" applyBorder="1"/>
    <xf numFmtId="0" fontId="1" fillId="33" borderId="17"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3" borderId="29"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center"/>
    </xf>
    <xf numFmtId="2" fontId="0" fillId="0" borderId="10"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0" fillId="0" borderId="29" xfId="0" applyBorder="1" applyAlignment="1">
      <alignment horizontal="center" vertical="center" wrapText="1"/>
    </xf>
    <xf numFmtId="179" fontId="0" fillId="0" borderId="10" xfId="0" applyNumberFormat="1" applyFont="1" applyBorder="1" applyAlignment="1">
      <alignment horizontal="center" vertical="center"/>
    </xf>
    <xf numFmtId="0" fontId="0" fillId="0" borderId="10" xfId="0" applyBorder="1" applyAlignment="1">
      <alignment horizontal="center" vertical="center"/>
    </xf>
    <xf numFmtId="0" fontId="2" fillId="33" borderId="10" xfId="0" applyFont="1" applyFill="1" applyBorder="1" applyAlignment="1">
      <alignment horizontal="center" vertical="center" textRotation="90"/>
    </xf>
    <xf numFmtId="0" fontId="0" fillId="33" borderId="16" xfId="0" applyFont="1" applyFill="1" applyBorder="1" applyAlignment="1">
      <alignment horizontal="left" vertical="center" wrapText="1"/>
    </xf>
    <xf numFmtId="0" fontId="2" fillId="33" borderId="10" xfId="0" applyFont="1" applyFill="1" applyBorder="1" applyAlignment="1">
      <alignment horizontal="center" vertical="center" textRotation="90"/>
    </xf>
    <xf numFmtId="0" fontId="1" fillId="0" borderId="17" xfId="0" applyFont="1" applyFill="1" applyBorder="1" applyAlignment="1">
      <alignment/>
    </xf>
    <xf numFmtId="0" fontId="0" fillId="0" borderId="18" xfId="0" applyBorder="1" applyAlignment="1">
      <alignment/>
    </xf>
    <xf numFmtId="0" fontId="0" fillId="0" borderId="16" xfId="0" applyBorder="1" applyAlignment="1">
      <alignment/>
    </xf>
    <xf numFmtId="0" fontId="1" fillId="33" borderId="17" xfId="0" applyFont="1" applyFill="1" applyBorder="1" applyAlignment="1">
      <alignment horizontal="center"/>
    </xf>
    <xf numFmtId="0" fontId="1" fillId="33" borderId="18" xfId="0" applyFont="1" applyFill="1" applyBorder="1" applyAlignment="1">
      <alignment horizontal="center"/>
    </xf>
    <xf numFmtId="0" fontId="1" fillId="33" borderId="16" xfId="0" applyFont="1" applyFill="1" applyBorder="1"/>
    <xf numFmtId="0" fontId="10" fillId="0" borderId="24" xfId="0" applyFont="1" applyFill="1" applyBorder="1" applyAlignment="1">
      <alignment horizontal="right"/>
    </xf>
    <xf numFmtId="0" fontId="0" fillId="0" borderId="25" xfId="0" applyBorder="1" applyAlignment="1">
      <alignment/>
    </xf>
    <xf numFmtId="0" fontId="0" fillId="0" borderId="26" xfId="0" applyBorder="1" applyAlignment="1">
      <alignment/>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33" borderId="17" xfId="0" applyFont="1" applyFill="1" applyBorder="1" applyAlignment="1">
      <alignment/>
    </xf>
    <xf numFmtId="0" fontId="1" fillId="33" borderId="18" xfId="0" applyFont="1" applyFill="1" applyBorder="1" applyAlignment="1">
      <alignment/>
    </xf>
    <xf numFmtId="0" fontId="1" fillId="33" borderId="18" xfId="0" applyFont="1" applyFill="1" applyBorder="1" applyAlignment="1">
      <alignment horizontal="right"/>
    </xf>
    <xf numFmtId="0" fontId="1" fillId="33" borderId="16" xfId="0" applyFont="1" applyFill="1" applyBorder="1" applyAlignment="1">
      <alignment horizontal="left"/>
    </xf>
    <xf numFmtId="0" fontId="10" fillId="0" borderId="17" xfId="0" applyFont="1" applyFill="1" applyBorder="1" applyAlignment="1">
      <alignment horizontal="center"/>
    </xf>
    <xf numFmtId="0" fontId="10" fillId="0" borderId="18" xfId="0" applyFont="1" applyFill="1" applyBorder="1" applyAlignment="1">
      <alignment horizontal="center"/>
    </xf>
    <xf numFmtId="0" fontId="1" fillId="0" borderId="17" xfId="0" applyFont="1" applyBorder="1" applyAlignment="1">
      <alignment vertical="center"/>
    </xf>
    <xf numFmtId="2" fontId="0" fillId="0" borderId="10"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0" fontId="1" fillId="0" borderId="18" xfId="0" applyFont="1" applyBorder="1" applyAlignment="1">
      <alignment vertical="center"/>
    </xf>
    <xf numFmtId="0" fontId="0" fillId="0" borderId="18" xfId="0" applyBorder="1" applyAlignment="1">
      <alignment vertical="center"/>
    </xf>
    <xf numFmtId="2" fontId="0" fillId="0" borderId="10" xfId="0" applyNumberFormat="1" applyFill="1" applyBorder="1" applyAlignment="1">
      <alignment horizontal="right" vertical="center"/>
    </xf>
    <xf numFmtId="0" fontId="0" fillId="0" borderId="10" xfId="0" applyFill="1" applyBorder="1" applyAlignment="1">
      <alignment horizontal="center" vertical="center"/>
    </xf>
    <xf numFmtId="0" fontId="0" fillId="33" borderId="10" xfId="0" applyFont="1" applyFill="1" applyBorder="1" applyAlignment="1">
      <alignment horizontal="center"/>
    </xf>
    <xf numFmtId="0" fontId="1" fillId="0" borderId="16" xfId="0" applyFont="1" applyFill="1" applyBorder="1" applyAlignment="1">
      <alignment horizontal="center"/>
    </xf>
    <xf numFmtId="0" fontId="10" fillId="0" borderId="16" xfId="0" applyFont="1" applyFill="1" applyBorder="1" applyAlignment="1">
      <alignment horizontal="center"/>
    </xf>
    <xf numFmtId="0" fontId="0" fillId="0" borderId="0" xfId="0" applyFill="1" applyBorder="1"/>
    <xf numFmtId="0" fontId="9" fillId="33" borderId="10" xfId="0" applyFont="1" applyFill="1" applyBorder="1" applyAlignment="1">
      <alignment horizontal="center" vertical="center" wrapText="1"/>
    </xf>
    <xf numFmtId="2" fontId="0" fillId="0" borderId="1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6" xfId="0" applyFont="1" applyFill="1" applyBorder="1" applyAlignment="1">
      <alignment horizontal="center"/>
    </xf>
    <xf numFmtId="0" fontId="1" fillId="0" borderId="16" xfId="0" applyFont="1" applyBorder="1" applyAlignment="1">
      <alignment vertical="center"/>
    </xf>
    <xf numFmtId="0" fontId="1" fillId="33" borderId="28" xfId="0" applyFont="1" applyFill="1" applyBorder="1" applyAlignment="1">
      <alignment horizontal="center" vertical="center" wrapText="1"/>
    </xf>
    <xf numFmtId="0" fontId="1" fillId="33" borderId="27" xfId="0" applyFont="1" applyFill="1" applyBorder="1" applyAlignment="1">
      <alignment horizontal="right"/>
    </xf>
    <xf numFmtId="0" fontId="2" fillId="33" borderId="17" xfId="0" applyFont="1" applyFill="1" applyBorder="1" applyAlignment="1">
      <alignment horizontal="center" vertical="center" textRotation="90"/>
    </xf>
    <xf numFmtId="0" fontId="11" fillId="33" borderId="10" xfId="0" applyFont="1" applyFill="1" applyBorder="1" applyAlignment="1">
      <alignment horizontal="center"/>
    </xf>
    <xf numFmtId="0" fontId="0" fillId="37" borderId="10" xfId="0" applyFont="1" applyFill="1" applyBorder="1" applyAlignment="1">
      <alignment horizontal="center"/>
    </xf>
    <xf numFmtId="177" fontId="0" fillId="33" borderId="10" xfId="0" applyNumberFormat="1" applyFont="1" applyFill="1" applyBorder="1"/>
    <xf numFmtId="0" fontId="1" fillId="33" borderId="30" xfId="0" applyFont="1" applyFill="1" applyBorder="1" applyAlignment="1">
      <alignment/>
    </xf>
    <xf numFmtId="0" fontId="0" fillId="0" borderId="31" xfId="0" applyBorder="1" applyAlignment="1">
      <alignment/>
    </xf>
    <xf numFmtId="177" fontId="0" fillId="33" borderId="32" xfId="0" applyNumberFormat="1" applyFill="1" applyBorder="1"/>
    <xf numFmtId="177" fontId="0" fillId="33" borderId="29" xfId="0" applyNumberFormat="1" applyFont="1" applyFill="1" applyBorder="1"/>
    <xf numFmtId="177" fontId="0" fillId="33" borderId="26" xfId="0" applyNumberFormat="1" applyFont="1" applyFill="1" applyBorder="1"/>
    <xf numFmtId="0" fontId="1" fillId="33" borderId="33" xfId="0" applyFont="1" applyFill="1" applyBorder="1" applyAlignment="1">
      <alignment/>
    </xf>
    <xf numFmtId="0" fontId="0" fillId="33" borderId="34" xfId="0" applyFill="1" applyBorder="1" applyAlignment="1">
      <alignment horizontal="center"/>
    </xf>
    <xf numFmtId="0" fontId="0" fillId="33" borderId="35" xfId="0" applyFill="1" applyBorder="1" applyAlignment="1">
      <alignment horizontal="center"/>
    </xf>
    <xf numFmtId="0" fontId="0" fillId="33" borderId="16" xfId="0" applyFill="1" applyBorder="1" applyAlignment="1">
      <alignment horizontal="center"/>
    </xf>
    <xf numFmtId="177" fontId="0" fillId="33" borderId="36" xfId="0" applyNumberFormat="1" applyFill="1" applyBorder="1"/>
    <xf numFmtId="0" fontId="0" fillId="33" borderId="26" xfId="0" applyFill="1" applyBorder="1" applyAlignment="1">
      <alignment horizontal="center"/>
    </xf>
    <xf numFmtId="0" fontId="0" fillId="33" borderId="29" xfId="0" applyFill="1" applyBorder="1" applyAlignment="1">
      <alignment horizontal="center"/>
    </xf>
    <xf numFmtId="0" fontId="0" fillId="0" borderId="0" xfId="0" applyBorder="1"/>
    <xf numFmtId="0" fontId="0" fillId="0" borderId="0" xfId="0" applyFont="1"/>
    <xf numFmtId="0" fontId="0" fillId="33" borderId="10" xfId="0" applyFont="1" applyFill="1" applyBorder="1"/>
    <xf numFmtId="0" fontId="0" fillId="37" borderId="10" xfId="0" applyFill="1" applyBorder="1"/>
    <xf numFmtId="0" fontId="0" fillId="0" borderId="18" xfId="0" applyBorder="1" applyAlignment="1">
      <alignment horizontal="center"/>
    </xf>
    <xf numFmtId="0" fontId="0" fillId="0" borderId="16" xfId="0" applyBorder="1" applyAlignment="1">
      <alignment horizontal="center"/>
    </xf>
    <xf numFmtId="2" fontId="0" fillId="33" borderId="17" xfId="0" applyNumberFormat="1" applyFont="1" applyFill="1" applyBorder="1"/>
    <xf numFmtId="2" fontId="0" fillId="33" borderId="10" xfId="0" applyNumberFormat="1" applyFont="1" applyFill="1" applyBorder="1"/>
    <xf numFmtId="0" fontId="1" fillId="33" borderId="10" xfId="0" applyFont="1" applyFill="1" applyBorder="1"/>
    <xf numFmtId="9" fontId="0" fillId="33" borderId="10" xfId="30" applyFont="1" applyFill="1" applyBorder="1"/>
    <xf numFmtId="1" fontId="0" fillId="33" borderId="10" xfId="0" applyNumberFormat="1" applyFill="1" applyBorder="1" applyAlignment="1">
      <alignment/>
    </xf>
    <xf numFmtId="177" fontId="0" fillId="33" borderId="10" xfId="0" applyNumberFormat="1" applyFill="1" applyBorder="1" applyAlignment="1">
      <alignment/>
    </xf>
    <xf numFmtId="9" fontId="0" fillId="33" borderId="17" xfId="30" applyFont="1" applyFill="1" applyBorder="1"/>
    <xf numFmtId="9" fontId="0" fillId="33" borderId="10" xfId="3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right"/>
    </xf>
    <xf numFmtId="0" fontId="0" fillId="0" borderId="0" xfId="0" applyFont="1" applyFill="1" applyBorder="1"/>
    <xf numFmtId="0" fontId="1" fillId="33" borderId="21" xfId="0" applyFont="1" applyFill="1" applyBorder="1" applyAlignment="1">
      <alignment horizontal="center" vertical="center"/>
    </xf>
    <xf numFmtId="0" fontId="12" fillId="37" borderId="27" xfId="0" applyFont="1" applyFill="1" applyBorder="1" applyAlignment="1">
      <alignment horizontal="center" vertical="center"/>
    </xf>
    <xf numFmtId="0" fontId="13" fillId="0" borderId="24" xfId="29" applyFont="1" applyBorder="1" applyAlignment="1" applyProtection="1">
      <alignment vertical="center"/>
      <protection/>
    </xf>
    <xf numFmtId="0" fontId="12" fillId="33" borderId="27" xfId="0" applyFont="1" applyFill="1" applyBorder="1" applyAlignment="1">
      <alignment horizontal="center" vertical="center"/>
    </xf>
    <xf numFmtId="0" fontId="12" fillId="33" borderId="10" xfId="0" applyFont="1" applyFill="1" applyBorder="1" applyAlignment="1">
      <alignment horizontal="center" vertical="center"/>
    </xf>
    <xf numFmtId="0" fontId="14" fillId="33" borderId="21" xfId="0" applyFont="1" applyFill="1" applyBorder="1" applyAlignment="1">
      <alignment horizontal="center" vertical="center" textRotation="90"/>
    </xf>
    <xf numFmtId="0" fontId="11" fillId="37" borderId="10" xfId="0" applyFont="1" applyFill="1" applyBorder="1" applyAlignment="1">
      <alignment horizontal="center" vertical="center"/>
    </xf>
    <xf numFmtId="0" fontId="14" fillId="33" borderId="23" xfId="0" applyFont="1" applyFill="1" applyBorder="1" applyAlignment="1">
      <alignment horizontal="center" vertical="center" textRotation="90"/>
    </xf>
    <xf numFmtId="0" fontId="14" fillId="33" borderId="26" xfId="0" applyFont="1" applyFill="1" applyBorder="1" applyAlignment="1">
      <alignment horizontal="center" vertical="center" textRotation="90"/>
    </xf>
    <xf numFmtId="0" fontId="0" fillId="0" borderId="0" xfId="0" applyAlignment="1">
      <alignment vertical="center"/>
    </xf>
    <xf numFmtId="0" fontId="0" fillId="0" borderId="37" xfId="0" applyFont="1" applyBorder="1" applyAlignment="1">
      <alignment horizontal="left" vertical="top" wrapText="1"/>
    </xf>
    <xf numFmtId="0" fontId="0" fillId="0" borderId="38" xfId="0" applyFont="1" applyBorder="1" applyAlignment="1">
      <alignment horizontal="left" vertical="top" wrapText="1"/>
    </xf>
    <xf numFmtId="0" fontId="0" fillId="0" borderId="39" xfId="0" applyFont="1" applyBorder="1" applyAlignment="1">
      <alignment horizontal="left" vertical="top" wrapText="1"/>
    </xf>
    <xf numFmtId="0" fontId="0" fillId="0" borderId="0" xfId="0" applyFont="1" applyBorder="1" applyAlignment="1">
      <alignment horizontal="left" vertical="top" wrapText="1"/>
    </xf>
    <xf numFmtId="0" fontId="0" fillId="0" borderId="40" xfId="0" applyFont="1" applyBorder="1" applyAlignment="1">
      <alignment horizontal="left" vertical="top" wrapText="1"/>
    </xf>
    <xf numFmtId="0" fontId="0" fillId="0" borderId="41" xfId="0" applyFont="1" applyBorder="1" applyAlignment="1">
      <alignment horizontal="left" vertical="top" wrapText="1"/>
    </xf>
    <xf numFmtId="0" fontId="0" fillId="0" borderId="42" xfId="0" applyFont="1" applyBorder="1" applyAlignment="1">
      <alignment horizontal="left" vertical="top" wrapText="1"/>
    </xf>
    <xf numFmtId="0" fontId="0" fillId="0" borderId="43" xfId="0" applyFont="1" applyBorder="1" applyAlignment="1">
      <alignment horizontal="left" vertical="top" wrapText="1"/>
    </xf>
    <xf numFmtId="0" fontId="0" fillId="0" borderId="44" xfId="0" applyFont="1" applyBorder="1" applyAlignment="1">
      <alignment horizontal="left" vertical="top" wrapText="1"/>
    </xf>
  </cellXfs>
  <cellStyles count="56">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s>
  <dxfs count="7">
    <dxf>
      <font>
        <b/>
        <i val="0"/>
        <color indexed="10"/>
      </font>
      <border/>
    </dxf>
    <dxf>
      <font>
        <b/>
        <i val="0"/>
        <color indexed="12"/>
      </font>
      <border/>
    </dxf>
    <dxf>
      <font>
        <b/>
        <i val="0"/>
        <color indexed="14"/>
      </font>
      <border/>
    </dxf>
    <dxf>
      <font>
        <b/>
        <i val="0"/>
        <color indexed="32"/>
      </font>
      <border/>
    </dxf>
    <dxf>
      <font>
        <b val="0"/>
        <i val="0"/>
        <color theme="9" tint="-0.24993999302387238"/>
      </font>
      <border/>
    </dxf>
    <dxf>
      <font>
        <b val="0"/>
        <i val="0"/>
        <color theme="3" tint="0.3999499976634979"/>
      </font>
      <border/>
    </dxf>
    <dxf>
      <font>
        <b val="0"/>
        <i val="0"/>
        <color rgb="FF92D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Data'!$AC$8:$AC$11</c:f>
                <c:numCache/>
              </c:numRef>
            </c:plus>
            <c:noEndCap val="0"/>
            <c:spPr>
              <a:ln w="12700" cap="flat" cmpd="sng">
                <a:solidFill>
                  <a:srgbClr val="000000"/>
                </a:solidFill>
                <a:prstDash val="solid"/>
                <a:round/>
              </a:ln>
            </c:spPr>
          </c:errBars>
          <c:cat>
            <c:strRef>
              <c:f>'Test Sample Data'!$Q$8:$Q$11</c:f>
              <c:strCache/>
            </c:strRef>
          </c:cat>
          <c:val>
            <c:numRef>
              <c:f>'Test Sample Data'!$AB$8:$AB$11</c:f>
              <c:numCache/>
            </c:numRef>
          </c:val>
        </c:ser>
        <c:axId val="12531496"/>
        <c:axId val="45674601"/>
      </c:barChart>
      <c:catAx>
        <c:axId val="12531496"/>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875"/>
              <c:y val="0.886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45674601"/>
        <c:crosses val="autoZero"/>
        <c:auto val="1"/>
        <c:lblOffset val="100"/>
        <c:tickLblSkip val="1"/>
        <c:noMultiLvlLbl val="0"/>
      </c:catAx>
      <c:valAx>
        <c:axId val="45674601"/>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25"/>
              <c:y val="0.1442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12531496"/>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8"/>
          <c:y val="0.05875"/>
          <c:w val="0.8635"/>
          <c:h val="0.737"/>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Data'!$AC$8:$AC$11</c:f>
                <c:numCache/>
              </c:numRef>
            </c:plus>
            <c:noEndCap val="0"/>
            <c:spPr>
              <a:ln w="12700" cap="flat" cmpd="sng">
                <a:solidFill>
                  <a:srgbClr val="000000"/>
                </a:solidFill>
                <a:prstDash val="solid"/>
                <a:round/>
              </a:ln>
            </c:spPr>
          </c:errBars>
          <c:cat>
            <c:strRef>
              <c:f>'Control Sample Data'!$Q$8:$Q$11</c:f>
              <c:strCache/>
            </c:strRef>
          </c:cat>
          <c:val>
            <c:numRef>
              <c:f>'Control Sample Data'!$AB$8:$AB$11</c:f>
              <c:numCache/>
            </c:numRef>
          </c:val>
        </c:ser>
        <c:axId val="8418226"/>
        <c:axId val="8655171"/>
      </c:barChart>
      <c:catAx>
        <c:axId val="8418226"/>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425"/>
              <c:y val="0.8857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8655171"/>
        <c:crosses val="autoZero"/>
        <c:auto val="1"/>
        <c:lblOffset val="100"/>
        <c:tickLblSkip val="1"/>
        <c:noMultiLvlLbl val="0"/>
      </c:catAx>
      <c:valAx>
        <c:axId val="8655171"/>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5"/>
              <c:y val="0.138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8418226"/>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'Data for 3D Profile'!$B$1</c:f>
              <c:strCache>
                <c:ptCount val="1"/>
                <c:pt idx="0">
                  <c:v>A</c:v>
                </c:pt>
              </c:strCache>
            </c:strRef>
          </c:tx>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Profile'!$B$2:$B$25</c:f>
              <c:numCache/>
            </c:numRef>
          </c:val>
        </c:ser>
        <c:ser>
          <c:idx val="1"/>
          <c:order val="1"/>
          <c:tx>
            <c:strRef>
              <c:f>'Data for 3D Profile'!$C$1</c:f>
              <c:strCache>
                <c:ptCount val="1"/>
                <c:pt idx="0">
                  <c:v>B</c:v>
                </c:pt>
              </c:strCache>
            </c:strRef>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Profile'!$C$2:$C$25</c:f>
              <c:numCache/>
            </c:numRef>
          </c:val>
        </c:ser>
        <c:ser>
          <c:idx val="2"/>
          <c:order val="2"/>
          <c:tx>
            <c:strRef>
              <c:f>'Data for 3D Profile'!$D$1</c:f>
              <c:strCache>
                <c:ptCount val="1"/>
                <c:pt idx="0">
                  <c:v>C</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Profile'!$D$2:$D$25</c:f>
              <c:numCache/>
            </c:numRef>
          </c:val>
        </c:ser>
        <c:ser>
          <c:idx val="3"/>
          <c:order val="3"/>
          <c:tx>
            <c:strRef>
              <c:f>'Data for 3D Profile'!$E$1</c:f>
              <c:strCache>
                <c:ptCount val="1"/>
                <c:pt idx="0">
                  <c:v>D</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Profile'!$E$2:$E$25</c:f>
              <c:numCache/>
            </c:numRef>
          </c:val>
        </c:ser>
        <c:ser>
          <c:idx val="4"/>
          <c:order val="4"/>
          <c:tx>
            <c:strRef>
              <c:f>'Data for 3D Profile'!$F$1</c:f>
              <c:strCache>
                <c:ptCount val="1"/>
                <c:pt idx="0">
                  <c:v>E</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Profile'!$F$2:$F$25</c:f>
              <c:numCache/>
            </c:numRef>
          </c:val>
        </c:ser>
        <c:ser>
          <c:idx val="5"/>
          <c:order val="5"/>
          <c:tx>
            <c:strRef>
              <c:f>'Data for 3D Profile'!$G$1</c:f>
              <c:strCache>
                <c:ptCount val="1"/>
                <c:pt idx="0">
                  <c:v>F</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Profile'!$G$2:$G$25</c:f>
              <c:numCache/>
            </c:numRef>
          </c:val>
        </c:ser>
        <c:ser>
          <c:idx val="6"/>
          <c:order val="6"/>
          <c:tx>
            <c:strRef>
              <c:f>'Data for 3D Profile'!$H$1</c:f>
              <c:strCache>
                <c:ptCount val="1"/>
                <c:pt idx="0">
                  <c:v>G</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Profile'!$H$2:$H$25</c:f>
              <c:numCache/>
            </c:numRef>
          </c:val>
        </c:ser>
        <c:axId val="10787676"/>
        <c:axId val="29980221"/>
      </c:barChart>
      <c:catAx>
        <c:axId val="10787676"/>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34625"/>
              <c:y val="0.92"/>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900" b="0" i="0" u="none" baseline="0">
                <a:solidFill>
                  <a:srgbClr val="000000"/>
                </a:solidFill>
                <a:latin typeface="Arial"/>
                <a:ea typeface="Arial"/>
                <a:cs typeface="Arial"/>
              </a:defRPr>
            </a:pPr>
          </a:p>
        </c:txPr>
        <c:crossAx val="29980221"/>
        <c:crosses val="autoZero"/>
        <c:auto val="1"/>
        <c:lblOffset val="100"/>
        <c:tickLblSkip val="1"/>
        <c:noMultiLvlLbl val="1"/>
      </c:catAx>
      <c:valAx>
        <c:axId val="29980221"/>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445"/>
              <c:y val="0.173"/>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0787676"/>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5"/>
          <c:h val="0.785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'Scatter Plot'!$N$7:$N$450</c:f>
              <c:numCache/>
            </c:numRef>
          </c:xVal>
          <c:yVal>
            <c:numRef>
              <c:f>'Scatter Plot'!$M$7:$M$450</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1386534"/>
        <c:axId val="12478807"/>
      </c:scatterChart>
      <c:valAx>
        <c:axId val="1386534"/>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3"/>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12478807"/>
        <c:crossesAt val="1.00000000000002E-12"/>
        <c:crossBetween val="midCat"/>
        <c:dispUnits/>
        <c:majorUnit val="10"/>
        <c:minorUnit val="10"/>
      </c:valAx>
      <c:valAx>
        <c:axId val="12478807"/>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386534"/>
        <c:crossesAt val="1.00000000000001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'Volcano Plot'!$N$7:$N$443</c:f>
              <c:numCache/>
            </c:numRef>
          </c:xVal>
          <c:yVal>
            <c:numRef>
              <c:f>'Volcano Plot'!$O$7:$O$443</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45200400"/>
        <c:axId val="4150417"/>
      </c:scatterChart>
      <c:valAx>
        <c:axId val="45200400"/>
        <c:scaling>
          <c:orientation val="minMax"/>
          <c:max val="10"/>
          <c:min val="-7"/>
        </c:scaling>
        <c:axPos val="t"/>
        <c:title>
          <c:tx>
            <c:rich>
              <a:bodyPr vert="horz" rot="0" anchor="ctr"/>
              <a:lstStyle/>
              <a:p>
                <a:pPr algn="ctr">
                  <a:defRPr/>
                </a:pPr>
                <a:r>
                  <a:rPr lang="en-US" cap="none" sz="1150"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150417"/>
        <c:crosses val="max"/>
        <c:crossBetween val="midCat"/>
        <c:dispUnits/>
        <c:majorUnit val="2"/>
        <c:minorUnit val="0.2"/>
      </c:valAx>
      <c:valAx>
        <c:axId val="4150417"/>
        <c:scaling>
          <c:logBase val="10"/>
          <c:orientation val="maxMin"/>
        </c:scaling>
        <c:axPos val="l"/>
        <c:title>
          <c:tx>
            <c:rich>
              <a:bodyPr vert="horz" rot="-5400000" anchor="ctr"/>
              <a:lstStyle/>
              <a:p>
                <a:pPr algn="ctr">
                  <a:defRPr/>
                </a:pPr>
                <a:r>
                  <a:rPr lang="en-US" cap="none" sz="1150"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5200400"/>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14</xdr:row>
      <xdr:rowOff>0</xdr:rowOff>
    </xdr:from>
    <xdr:to>
      <xdr:col>29</xdr:col>
      <xdr:colOff>9525</xdr:colOff>
      <xdr:row>31</xdr:row>
      <xdr:rowOff>19050</xdr:rowOff>
    </xdr:to>
    <xdr:graphicFrame>
      <xdr:nvGraphicFramePr>
        <xdr:cNvPr id="1029" name="Chart 5"/>
        <xdr:cNvGraphicFramePr/>
      </xdr:nvGraphicFramePr>
      <xdr:xfrm>
        <a:off x="7886700" y="2362200"/>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11</xdr:row>
      <xdr:rowOff>152400</xdr:rowOff>
    </xdr:from>
    <xdr:to>
      <xdr:col>28</xdr:col>
      <xdr:colOff>352425</xdr:colOff>
      <xdr:row>28</xdr:row>
      <xdr:rowOff>152400</xdr:rowOff>
    </xdr:to>
    <xdr:graphicFrame>
      <xdr:nvGraphicFramePr>
        <xdr:cNvPr id="25601" name="Chart 1"/>
        <xdr:cNvGraphicFramePr/>
      </xdr:nvGraphicFramePr>
      <xdr:xfrm>
        <a:off x="7896225" y="2000250"/>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2</xdr:row>
      <xdr:rowOff>66675</xdr:rowOff>
    </xdr:from>
    <xdr:to>
      <xdr:col>20</xdr:col>
      <xdr:colOff>533400</xdr:colOff>
      <xdr:row>39</xdr:row>
      <xdr:rowOff>85725</xdr:rowOff>
    </xdr:to>
    <xdr:sp>
      <xdr:nvSpPr>
        <xdr:cNvPr id="19469" name="Rectangle 13"/>
        <xdr:cNvSpPr>
          <a:spLocks noChangeArrowheads="1"/>
        </xdr:cNvSpPr>
      </xdr:nvSpPr>
      <xdr:spPr>
        <a:xfrm>
          <a:off x="7724775" y="990600"/>
          <a:ext cx="5867400" cy="604837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H)</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I)</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J)</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K)</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0.31175</cdr:x>
      <cdr:y>0.07025</cdr:y>
    </cdr:from>
    <cdr:to>
      <cdr:x>0.43375</cdr:x>
      <cdr:y>0.108</cdr:y>
    </cdr:to>
    <cdr:sp>
      <cdr:nvSpPr>
        <cdr:cNvPr id="2" name="矩形 1"/>
        <cdr:cNvSpPr/>
      </cdr:nvSpPr>
      <cdr:spPr>
        <a:xfrm>
          <a:off x="2667000" y="409575"/>
          <a:ext cx="1047750"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0.37825</cdr:x>
      <cdr:y>0.66525</cdr:y>
    </cdr:from>
    <cdr:to>
      <cdr:x>0.53</cdr:x>
      <cdr:y>0.703</cdr:y>
    </cdr:to>
    <cdr:sp>
      <cdr:nvSpPr>
        <cdr:cNvPr id="3" name="矩形 2"/>
        <cdr:cNvSpPr/>
      </cdr:nvSpPr>
      <cdr:spPr>
        <a:xfrm>
          <a:off x="3238500" y="3876675"/>
          <a:ext cx="1304925"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352425</xdr:colOff>
      <xdr:row>36</xdr:row>
      <xdr:rowOff>9525</xdr:rowOff>
    </xdr:to>
    <xdr:graphicFrame>
      <xdr:nvGraphicFramePr>
        <xdr:cNvPr id="2" name="图表 1"/>
        <xdr:cNvGraphicFramePr/>
      </xdr:nvGraphicFramePr>
      <xdr:xfrm>
        <a:off x="0" y="0"/>
        <a:ext cx="8582025" cy="58388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314325</xdr:colOff>
      <xdr:row>27</xdr:row>
      <xdr:rowOff>95250</xdr:rowOff>
    </xdr:to>
    <xdr:graphicFrame>
      <xdr:nvGraphicFramePr>
        <xdr:cNvPr id="27649" name="Chart 1"/>
        <xdr:cNvGraphicFramePr/>
      </xdr:nvGraphicFramePr>
      <xdr:xfrm>
        <a:off x="0" y="13335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8</xdr:col>
      <xdr:colOff>504825</xdr:colOff>
      <xdr:row>29</xdr:row>
      <xdr:rowOff>47625</xdr:rowOff>
    </xdr:to>
    <xdr:graphicFrame>
      <xdr:nvGraphicFramePr>
        <xdr:cNvPr id="28673" name="Chart 1"/>
        <xdr:cNvGraphicFramePr/>
      </xdr:nvGraphicFramePr>
      <xdr:xfrm>
        <a:off x="0" y="15335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36"/>
  <sheetViews>
    <sheetView workbookViewId="0" topLeftCell="A1">
      <pane ySplit="1" topLeftCell="A2" activePane="bottomLeft" state="frozen"/>
      <selection pane="bottomLeft" activeCell="N15" sqref="N15"/>
    </sheetView>
  </sheetViews>
  <sheetFormatPr defaultColWidth="9.00390625" defaultRowHeight="12.75"/>
  <sheetData>
    <row r="1" ht="15" customHeight="1"/>
    <row r="2" spans="1:12" ht="15" customHeight="1">
      <c r="A2" s="176" t="s">
        <v>0</v>
      </c>
      <c r="B2" s="177"/>
      <c r="C2" s="177"/>
      <c r="D2" s="177"/>
      <c r="E2" s="177"/>
      <c r="F2" s="177"/>
      <c r="G2" s="177"/>
      <c r="H2" s="177"/>
      <c r="I2" s="177"/>
      <c r="J2" s="177"/>
      <c r="K2" s="177"/>
      <c r="L2" s="182"/>
    </row>
    <row r="3" spans="1:12" s="150" customFormat="1" ht="45" customHeight="1">
      <c r="A3" s="178"/>
      <c r="B3" s="179"/>
      <c r="C3" s="179"/>
      <c r="D3" s="179"/>
      <c r="E3" s="179"/>
      <c r="F3" s="179"/>
      <c r="G3" s="179"/>
      <c r="H3" s="179"/>
      <c r="I3" s="179"/>
      <c r="J3" s="179"/>
      <c r="K3" s="179"/>
      <c r="L3" s="183"/>
    </row>
    <row r="4" spans="1:12" ht="12" customHeight="1">
      <c r="A4" s="178"/>
      <c r="B4" s="179"/>
      <c r="C4" s="179"/>
      <c r="D4" s="179"/>
      <c r="E4" s="179"/>
      <c r="F4" s="179"/>
      <c r="G4" s="179"/>
      <c r="H4" s="179"/>
      <c r="I4" s="179"/>
      <c r="J4" s="179"/>
      <c r="K4" s="179"/>
      <c r="L4" s="183"/>
    </row>
    <row r="5" spans="1:12" ht="12" customHeight="1">
      <c r="A5" s="178"/>
      <c r="B5" s="179"/>
      <c r="C5" s="179"/>
      <c r="D5" s="179"/>
      <c r="E5" s="179"/>
      <c r="F5" s="179"/>
      <c r="G5" s="179"/>
      <c r="H5" s="179"/>
      <c r="I5" s="179"/>
      <c r="J5" s="179"/>
      <c r="K5" s="179"/>
      <c r="L5" s="183"/>
    </row>
    <row r="6" spans="1:12" ht="12" customHeight="1">
      <c r="A6" s="178"/>
      <c r="B6" s="179"/>
      <c r="C6" s="179"/>
      <c r="D6" s="179"/>
      <c r="E6" s="179"/>
      <c r="F6" s="179"/>
      <c r="G6" s="179"/>
      <c r="H6" s="179"/>
      <c r="I6" s="179"/>
      <c r="J6" s="179"/>
      <c r="K6" s="179"/>
      <c r="L6" s="183"/>
    </row>
    <row r="7" spans="1:12" ht="12" customHeight="1">
      <c r="A7" s="178"/>
      <c r="B7" s="179"/>
      <c r="C7" s="179"/>
      <c r="D7" s="179"/>
      <c r="E7" s="179"/>
      <c r="F7" s="179"/>
      <c r="G7" s="179"/>
      <c r="H7" s="179"/>
      <c r="I7" s="179"/>
      <c r="J7" s="179"/>
      <c r="K7" s="179"/>
      <c r="L7" s="183"/>
    </row>
    <row r="8" spans="1:12" ht="12" customHeight="1">
      <c r="A8" s="178"/>
      <c r="B8" s="179"/>
      <c r="C8" s="179"/>
      <c r="D8" s="179"/>
      <c r="E8" s="179"/>
      <c r="F8" s="179"/>
      <c r="G8" s="179"/>
      <c r="H8" s="179"/>
      <c r="I8" s="179"/>
      <c r="J8" s="179"/>
      <c r="K8" s="179"/>
      <c r="L8" s="183"/>
    </row>
    <row r="9" spans="1:12" ht="12" customHeight="1">
      <c r="A9" s="178"/>
      <c r="B9" s="179"/>
      <c r="C9" s="179"/>
      <c r="D9" s="179"/>
      <c r="E9" s="179"/>
      <c r="F9" s="179"/>
      <c r="G9" s="179"/>
      <c r="H9" s="179"/>
      <c r="I9" s="179"/>
      <c r="J9" s="179"/>
      <c r="K9" s="179"/>
      <c r="L9" s="183"/>
    </row>
    <row r="10" spans="1:12" ht="12" customHeight="1">
      <c r="A10" s="178"/>
      <c r="B10" s="179"/>
      <c r="C10" s="179"/>
      <c r="D10" s="179"/>
      <c r="E10" s="179"/>
      <c r="F10" s="179"/>
      <c r="G10" s="179"/>
      <c r="H10" s="179"/>
      <c r="I10" s="179"/>
      <c r="J10" s="179"/>
      <c r="K10" s="179"/>
      <c r="L10" s="183"/>
    </row>
    <row r="11" spans="1:12" ht="12" customHeight="1">
      <c r="A11" s="178"/>
      <c r="B11" s="179"/>
      <c r="C11" s="179"/>
      <c r="D11" s="179"/>
      <c r="E11" s="179"/>
      <c r="F11" s="179"/>
      <c r="G11" s="179"/>
      <c r="H11" s="179"/>
      <c r="I11" s="179"/>
      <c r="J11" s="179"/>
      <c r="K11" s="179"/>
      <c r="L11" s="183"/>
    </row>
    <row r="12" spans="1:12" ht="12" customHeight="1">
      <c r="A12" s="178"/>
      <c r="B12" s="179"/>
      <c r="C12" s="179"/>
      <c r="D12" s="179"/>
      <c r="E12" s="179"/>
      <c r="F12" s="179"/>
      <c r="G12" s="179"/>
      <c r="H12" s="179"/>
      <c r="I12" s="179"/>
      <c r="J12" s="179"/>
      <c r="K12" s="179"/>
      <c r="L12" s="183"/>
    </row>
    <row r="13" spans="1:12" ht="36" customHeight="1">
      <c r="A13" s="178"/>
      <c r="B13" s="179"/>
      <c r="C13" s="179"/>
      <c r="D13" s="179"/>
      <c r="E13" s="179"/>
      <c r="F13" s="179"/>
      <c r="G13" s="179"/>
      <c r="H13" s="179"/>
      <c r="I13" s="179"/>
      <c r="J13" s="179"/>
      <c r="K13" s="179"/>
      <c r="L13" s="183"/>
    </row>
    <row r="14" spans="1:12" ht="27" customHeight="1">
      <c r="A14" s="178"/>
      <c r="B14" s="179"/>
      <c r="C14" s="179"/>
      <c r="D14" s="179"/>
      <c r="E14" s="179"/>
      <c r="F14" s="179"/>
      <c r="G14" s="179"/>
      <c r="H14" s="179"/>
      <c r="I14" s="179"/>
      <c r="J14" s="179"/>
      <c r="K14" s="179"/>
      <c r="L14" s="183"/>
    </row>
    <row r="15" spans="1:12" ht="27" customHeight="1">
      <c r="A15" s="178"/>
      <c r="B15" s="179"/>
      <c r="C15" s="179"/>
      <c r="D15" s="179"/>
      <c r="E15" s="179"/>
      <c r="F15" s="179"/>
      <c r="G15" s="179"/>
      <c r="H15" s="179"/>
      <c r="I15" s="179"/>
      <c r="J15" s="179"/>
      <c r="K15" s="179"/>
      <c r="L15" s="183"/>
    </row>
    <row r="16" spans="1:12" ht="27" customHeight="1">
      <c r="A16" s="178"/>
      <c r="B16" s="179"/>
      <c r="C16" s="179"/>
      <c r="D16" s="179"/>
      <c r="E16" s="179"/>
      <c r="F16" s="179"/>
      <c r="G16" s="179"/>
      <c r="H16" s="179"/>
      <c r="I16" s="179"/>
      <c r="J16" s="179"/>
      <c r="K16" s="179"/>
      <c r="L16" s="183"/>
    </row>
    <row r="17" spans="1:12" ht="12" customHeight="1">
      <c r="A17" s="178"/>
      <c r="B17" s="179"/>
      <c r="C17" s="179"/>
      <c r="D17" s="179"/>
      <c r="E17" s="179"/>
      <c r="F17" s="179"/>
      <c r="G17" s="179"/>
      <c r="H17" s="179"/>
      <c r="I17" s="179"/>
      <c r="J17" s="179"/>
      <c r="K17" s="179"/>
      <c r="L17" s="183"/>
    </row>
    <row r="18" spans="1:12" ht="12" customHeight="1">
      <c r="A18" s="178"/>
      <c r="B18" s="179"/>
      <c r="C18" s="179"/>
      <c r="D18" s="179"/>
      <c r="E18" s="179"/>
      <c r="F18" s="179"/>
      <c r="G18" s="179"/>
      <c r="H18" s="179"/>
      <c r="I18" s="179"/>
      <c r="J18" s="179"/>
      <c r="K18" s="179"/>
      <c r="L18" s="183"/>
    </row>
    <row r="19" spans="1:12" ht="12" customHeight="1">
      <c r="A19" s="178"/>
      <c r="B19" s="179"/>
      <c r="C19" s="179"/>
      <c r="D19" s="179"/>
      <c r="E19" s="179"/>
      <c r="F19" s="179"/>
      <c r="G19" s="179"/>
      <c r="H19" s="179"/>
      <c r="I19" s="179"/>
      <c r="J19" s="179"/>
      <c r="K19" s="179"/>
      <c r="L19" s="183"/>
    </row>
    <row r="20" spans="1:12" ht="12" customHeight="1">
      <c r="A20" s="178"/>
      <c r="B20" s="179"/>
      <c r="C20" s="179"/>
      <c r="D20" s="179"/>
      <c r="E20" s="179"/>
      <c r="F20" s="179"/>
      <c r="G20" s="179"/>
      <c r="H20" s="179"/>
      <c r="I20" s="179"/>
      <c r="J20" s="179"/>
      <c r="K20" s="179"/>
      <c r="L20" s="183"/>
    </row>
    <row r="21" spans="1:12" ht="12" customHeight="1">
      <c r="A21" s="178"/>
      <c r="B21" s="179"/>
      <c r="C21" s="179"/>
      <c r="D21" s="179"/>
      <c r="E21" s="179"/>
      <c r="F21" s="179"/>
      <c r="G21" s="179"/>
      <c r="H21" s="179"/>
      <c r="I21" s="179"/>
      <c r="J21" s="179"/>
      <c r="K21" s="179"/>
      <c r="L21" s="183"/>
    </row>
    <row r="22" spans="1:12" ht="12" customHeight="1">
      <c r="A22" s="178"/>
      <c r="B22" s="179"/>
      <c r="C22" s="179"/>
      <c r="D22" s="179"/>
      <c r="E22" s="179"/>
      <c r="F22" s="179"/>
      <c r="G22" s="179"/>
      <c r="H22" s="179"/>
      <c r="I22" s="179"/>
      <c r="J22" s="179"/>
      <c r="K22" s="179"/>
      <c r="L22" s="183"/>
    </row>
    <row r="23" spans="1:12" ht="12" customHeight="1">
      <c r="A23" s="178"/>
      <c r="B23" s="179"/>
      <c r="C23" s="179"/>
      <c r="D23" s="179"/>
      <c r="E23" s="179"/>
      <c r="F23" s="179"/>
      <c r="G23" s="179"/>
      <c r="H23" s="179"/>
      <c r="I23" s="179"/>
      <c r="J23" s="179"/>
      <c r="K23" s="179"/>
      <c r="L23" s="183"/>
    </row>
    <row r="24" spans="1:12" s="68" customFormat="1" ht="15" customHeight="1">
      <c r="A24" s="178"/>
      <c r="B24" s="179"/>
      <c r="C24" s="179"/>
      <c r="D24" s="179"/>
      <c r="E24" s="179"/>
      <c r="F24" s="179"/>
      <c r="G24" s="179"/>
      <c r="H24" s="179"/>
      <c r="I24" s="179"/>
      <c r="J24" s="179"/>
      <c r="K24" s="179"/>
      <c r="L24" s="183"/>
    </row>
    <row r="25" spans="1:12" ht="30" customHeight="1">
      <c r="A25" s="178"/>
      <c r="B25" s="179"/>
      <c r="C25" s="179"/>
      <c r="D25" s="179"/>
      <c r="E25" s="179"/>
      <c r="F25" s="179"/>
      <c r="G25" s="179"/>
      <c r="H25" s="179"/>
      <c r="I25" s="179"/>
      <c r="J25" s="179"/>
      <c r="K25" s="179"/>
      <c r="L25" s="183"/>
    </row>
    <row r="26" spans="1:12" ht="23.25" customHeight="1">
      <c r="A26" s="178"/>
      <c r="B26" s="179"/>
      <c r="C26" s="179"/>
      <c r="D26" s="179"/>
      <c r="E26" s="179"/>
      <c r="F26" s="179"/>
      <c r="G26" s="179"/>
      <c r="H26" s="179"/>
      <c r="I26" s="179"/>
      <c r="J26" s="179"/>
      <c r="K26" s="179"/>
      <c r="L26" s="183"/>
    </row>
    <row r="27" spans="1:12" ht="28.5" customHeight="1">
      <c r="A27" s="178"/>
      <c r="B27" s="179"/>
      <c r="C27" s="179"/>
      <c r="D27" s="179"/>
      <c r="E27" s="179"/>
      <c r="F27" s="179"/>
      <c r="G27" s="179"/>
      <c r="H27" s="179"/>
      <c r="I27" s="179"/>
      <c r="J27" s="179"/>
      <c r="K27" s="179"/>
      <c r="L27" s="183"/>
    </row>
    <row r="28" spans="1:12" ht="60" customHeight="1">
      <c r="A28" s="178"/>
      <c r="B28" s="179"/>
      <c r="C28" s="179"/>
      <c r="D28" s="179"/>
      <c r="E28" s="179"/>
      <c r="F28" s="179"/>
      <c r="G28" s="179"/>
      <c r="H28" s="179"/>
      <c r="I28" s="179"/>
      <c r="J28" s="179"/>
      <c r="K28" s="179"/>
      <c r="L28" s="183"/>
    </row>
    <row r="29" spans="1:12" ht="12" customHeight="1">
      <c r="A29" s="178"/>
      <c r="B29" s="179"/>
      <c r="C29" s="179"/>
      <c r="D29" s="179"/>
      <c r="E29" s="179"/>
      <c r="F29" s="179"/>
      <c r="G29" s="179"/>
      <c r="H29" s="179"/>
      <c r="I29" s="179"/>
      <c r="J29" s="179"/>
      <c r="K29" s="179"/>
      <c r="L29" s="183"/>
    </row>
    <row r="30" spans="1:12" ht="12" customHeight="1">
      <c r="A30" s="178"/>
      <c r="B30" s="179"/>
      <c r="C30" s="179"/>
      <c r="D30" s="179"/>
      <c r="E30" s="179"/>
      <c r="F30" s="179"/>
      <c r="G30" s="179"/>
      <c r="H30" s="179"/>
      <c r="I30" s="179"/>
      <c r="J30" s="179"/>
      <c r="K30" s="179"/>
      <c r="L30" s="183"/>
    </row>
    <row r="31" spans="1:12" ht="12" customHeight="1">
      <c r="A31" s="178"/>
      <c r="B31" s="179"/>
      <c r="C31" s="179"/>
      <c r="D31" s="179"/>
      <c r="E31" s="179"/>
      <c r="F31" s="179"/>
      <c r="G31" s="179"/>
      <c r="H31" s="179"/>
      <c r="I31" s="179"/>
      <c r="J31" s="179"/>
      <c r="K31" s="179"/>
      <c r="L31" s="183"/>
    </row>
    <row r="32" spans="1:12" s="175" customFormat="1" ht="12" customHeight="1">
      <c r="A32" s="178"/>
      <c r="B32" s="179"/>
      <c r="C32" s="179"/>
      <c r="D32" s="179"/>
      <c r="E32" s="179"/>
      <c r="F32" s="179"/>
      <c r="G32" s="179"/>
      <c r="H32" s="179"/>
      <c r="I32" s="179"/>
      <c r="J32" s="179"/>
      <c r="K32" s="179"/>
      <c r="L32" s="183"/>
    </row>
    <row r="33" spans="1:12" s="149" customFormat="1" ht="12" customHeight="1">
      <c r="A33" s="178"/>
      <c r="B33" s="179"/>
      <c r="C33" s="179"/>
      <c r="D33" s="179"/>
      <c r="E33" s="179"/>
      <c r="F33" s="179"/>
      <c r="G33" s="179"/>
      <c r="H33" s="179"/>
      <c r="I33" s="179"/>
      <c r="J33" s="179"/>
      <c r="K33" s="179"/>
      <c r="L33" s="183"/>
    </row>
    <row r="34" spans="1:12" s="149" customFormat="1" ht="12" customHeight="1">
      <c r="A34" s="178"/>
      <c r="B34" s="179"/>
      <c r="C34" s="179"/>
      <c r="D34" s="179"/>
      <c r="E34" s="179"/>
      <c r="F34" s="179"/>
      <c r="G34" s="179"/>
      <c r="H34" s="179"/>
      <c r="I34" s="179"/>
      <c r="J34" s="179"/>
      <c r="K34" s="179"/>
      <c r="L34" s="183"/>
    </row>
    <row r="35" spans="1:12" s="149" customFormat="1" ht="12" customHeight="1">
      <c r="A35" s="178"/>
      <c r="B35" s="179"/>
      <c r="C35" s="179"/>
      <c r="D35" s="179"/>
      <c r="E35" s="179"/>
      <c r="F35" s="179"/>
      <c r="G35" s="179"/>
      <c r="H35" s="179"/>
      <c r="I35" s="179"/>
      <c r="J35" s="179"/>
      <c r="K35" s="179"/>
      <c r="L35" s="183"/>
    </row>
    <row r="36" spans="1:12" s="149" customFormat="1" ht="12" customHeight="1">
      <c r="A36" s="180"/>
      <c r="B36" s="181"/>
      <c r="C36" s="181"/>
      <c r="D36" s="181"/>
      <c r="E36" s="181"/>
      <c r="F36" s="181"/>
      <c r="G36" s="181"/>
      <c r="H36" s="181"/>
      <c r="I36" s="181"/>
      <c r="J36" s="181"/>
      <c r="K36" s="181"/>
      <c r="L36" s="184"/>
    </row>
    <row r="37" ht="30.75" customHeight="1"/>
    <row r="38" ht="25.5" customHeight="1"/>
    <row r="39" ht="21" customHeight="1"/>
    <row r="40" ht="41.25" customHeight="1"/>
    <row r="41" ht="60" customHeight="1"/>
    <row r="42" ht="54" customHeight="1"/>
    <row r="43" ht="16.5" customHeight="1"/>
    <row r="44" ht="16.5" customHeight="1"/>
    <row r="45" ht="30" customHeight="1"/>
    <row r="46" ht="45" customHeight="1"/>
  </sheetData>
  <mergeCells count="1">
    <mergeCell ref="A2:L36"/>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174"/>
  <sheetViews>
    <sheetView workbookViewId="0" topLeftCell="A1">
      <selection activeCell="L5" sqref="L5:L6"/>
    </sheetView>
  </sheetViews>
  <sheetFormatPr defaultColWidth="9.00390625" defaultRowHeight="15" customHeight="1"/>
  <cols>
    <col min="1" max="1" width="10.7109375" style="0" customWidth="1"/>
    <col min="2" max="2" width="12.7109375" style="0" customWidth="1"/>
    <col min="3" max="4" width="15.7109375" style="0" customWidth="1"/>
    <col min="5" max="8" width="8.7109375" style="0" customWidth="1"/>
    <col min="9" max="9" width="2.7109375" style="0" customWidth="1"/>
    <col min="10" max="10" width="7.421875" style="0" customWidth="1"/>
    <col min="11" max="11" width="5.140625" style="0" customWidth="1"/>
    <col min="12" max="12" width="16.28125" style="0" customWidth="1"/>
    <col min="13" max="13" width="10.140625" style="0" customWidth="1"/>
    <col min="14" max="14" width="8.00390625" style="0" customWidth="1"/>
    <col min="15" max="16" width="12.7109375" style="0" customWidth="1"/>
    <col min="17" max="18" width="15.7109375" style="0" customWidth="1"/>
  </cols>
  <sheetData>
    <row r="1" spans="1:11" ht="15" customHeight="1">
      <c r="A1" s="41">
        <v>4</v>
      </c>
      <c r="B1" s="68"/>
      <c r="C1" s="68"/>
      <c r="D1" s="68"/>
      <c r="E1" s="68"/>
      <c r="G1" s="68"/>
      <c r="H1" s="68"/>
      <c r="I1" s="68"/>
      <c r="J1" s="68"/>
      <c r="K1" s="68"/>
    </row>
    <row r="2" spans="1:11" ht="30" customHeight="1">
      <c r="A2" s="43" t="s">
        <v>691</v>
      </c>
      <c r="B2" s="69"/>
      <c r="C2" s="69"/>
      <c r="D2" s="69"/>
      <c r="E2" s="69"/>
      <c r="F2" s="69"/>
      <c r="G2" s="69"/>
      <c r="H2" s="69"/>
      <c r="K2" s="68"/>
    </row>
    <row r="4" spans="1:14" ht="30" customHeight="1">
      <c r="A4" s="43" t="s">
        <v>692</v>
      </c>
      <c r="B4" s="69"/>
      <c r="C4" s="69"/>
      <c r="D4" s="69"/>
      <c r="E4" s="69"/>
      <c r="F4" s="69"/>
      <c r="G4" s="69"/>
      <c r="H4" s="69"/>
      <c r="J4" s="56" t="s">
        <v>693</v>
      </c>
      <c r="K4" s="57"/>
      <c r="L4" s="57"/>
      <c r="M4" s="57"/>
      <c r="N4" s="58"/>
    </row>
    <row r="5" spans="10:20" ht="15" customHeight="1">
      <c r="J5" s="60" t="s">
        <v>3</v>
      </c>
      <c r="K5" s="60" t="s">
        <v>631</v>
      </c>
      <c r="L5" s="72" t="s">
        <v>694</v>
      </c>
      <c r="M5" s="56" t="s">
        <v>695</v>
      </c>
      <c r="N5" s="58"/>
      <c r="S5" s="59"/>
      <c r="T5" s="59"/>
    </row>
    <row r="6" spans="10:20" ht="30" customHeight="1">
      <c r="J6" s="73"/>
      <c r="K6" s="73"/>
      <c r="L6" s="73"/>
      <c r="M6" s="74" t="str">
        <f>Results!D2</f>
        <v>Test Sample</v>
      </c>
      <c r="N6" s="74" t="str">
        <f>Results!E2</f>
        <v>Control Sample</v>
      </c>
      <c r="S6" s="59"/>
      <c r="T6" s="59"/>
    </row>
    <row r="7" spans="10:14" ht="15" customHeight="1">
      <c r="J7" s="63" t="str">
        <f>'Gene Table'!A3</f>
        <v>Plate 1</v>
      </c>
      <c r="K7" s="37" t="str">
        <f>Results!C3</f>
        <v>A01</v>
      </c>
      <c r="L7" s="37" t="str">
        <f>Results!B3</f>
        <v>NM_000546</v>
      </c>
      <c r="M7" s="75" t="e">
        <f>Results!F3</f>
        <v>#DIV/0!</v>
      </c>
      <c r="N7" s="75" t="e">
        <f>Results!G3</f>
        <v>#DIV/0!</v>
      </c>
    </row>
    <row r="8" spans="10:14" ht="15" customHeight="1">
      <c r="J8" s="66"/>
      <c r="K8" s="37" t="str">
        <f>Results!C4</f>
        <v>A02</v>
      </c>
      <c r="L8" s="37" t="str">
        <f>Results!B4</f>
        <v>NM_000594</v>
      </c>
      <c r="M8" s="75" t="e">
        <f>Results!F4</f>
        <v>#DIV/0!</v>
      </c>
      <c r="N8" s="75" t="e">
        <f>Results!G4</f>
        <v>#DIV/0!</v>
      </c>
    </row>
    <row r="9" spans="10:20" ht="15" customHeight="1">
      <c r="J9" s="66"/>
      <c r="K9" s="37" t="str">
        <f>Results!C5</f>
        <v>A03</v>
      </c>
      <c r="L9" s="37" t="str">
        <f>Results!B5</f>
        <v>NM_000410</v>
      </c>
      <c r="M9" s="75" t="e">
        <f>Results!F5</f>
        <v>#DIV/0!</v>
      </c>
      <c r="N9" s="75" t="e">
        <f>Results!G5</f>
        <v>#DIV/0!</v>
      </c>
      <c r="P9" s="59"/>
      <c r="Q9" s="59"/>
      <c r="R9" s="59"/>
      <c r="S9" s="59"/>
      <c r="T9" s="59"/>
    </row>
    <row r="10" spans="10:20" ht="15" customHeight="1">
      <c r="J10" s="66"/>
      <c r="K10" s="37" t="str">
        <f>Results!C6</f>
        <v>A04</v>
      </c>
      <c r="L10" s="37" t="str">
        <f>Results!B6</f>
        <v>NM_005957</v>
      </c>
      <c r="M10" s="75" t="e">
        <f>Results!F6</f>
        <v>#DIV/0!</v>
      </c>
      <c r="N10" s="75" t="e">
        <f>Results!G6</f>
        <v>#DIV/0!</v>
      </c>
      <c r="P10" s="59"/>
      <c r="Q10" s="59"/>
      <c r="R10" s="59"/>
      <c r="S10" s="59"/>
      <c r="T10" s="59"/>
    </row>
    <row r="11" spans="10:20" ht="15" customHeight="1">
      <c r="J11" s="66"/>
      <c r="K11" s="37" t="str">
        <f>Results!C7</f>
        <v>A05</v>
      </c>
      <c r="L11" s="37" t="str">
        <f>Results!B7</f>
        <v>NM_000572</v>
      </c>
      <c r="M11" s="75" t="e">
        <f>Results!F7</f>
        <v>#DIV/0!</v>
      </c>
      <c r="N11" s="75" t="e">
        <f>Results!G7</f>
        <v>#DIV/0!</v>
      </c>
      <c r="P11" s="59"/>
      <c r="Q11" s="59"/>
      <c r="R11" s="59"/>
      <c r="S11" s="59"/>
      <c r="T11" s="59"/>
    </row>
    <row r="12" spans="2:20" ht="15" customHeight="1">
      <c r="B12" s="70" t="e">
        <f>IF(MIN(M7:N174)&gt;1,10^(2+INT(LOG(MIN(M7:N174)))),10^(INT(LOG(MIN(M7:N174)))))</f>
        <v>#DIV/0!</v>
      </c>
      <c r="C12" s="46" t="e">
        <f>B12*'Scatter Plot'!A1</f>
        <v>#DIV/0!</v>
      </c>
      <c r="D12" s="46" t="e">
        <f>C12</f>
        <v>#DIV/0!</v>
      </c>
      <c r="E12" s="46" t="e">
        <f>B12</f>
        <v>#DIV/0!</v>
      </c>
      <c r="F12" s="47" t="e">
        <f>B12</f>
        <v>#DIV/0!</v>
      </c>
      <c r="J12" s="66"/>
      <c r="K12" s="37" t="str">
        <f>Results!C8</f>
        <v>A06</v>
      </c>
      <c r="L12" s="37" t="str">
        <f>Results!B8</f>
        <v>NM_000576</v>
      </c>
      <c r="M12" s="75" t="e">
        <f>Results!F8</f>
        <v>#DIV/0!</v>
      </c>
      <c r="N12" s="75" t="e">
        <f>Results!G8</f>
        <v>#DIV/0!</v>
      </c>
      <c r="P12" s="59"/>
      <c r="Q12" s="59"/>
      <c r="R12" s="59"/>
      <c r="S12" s="59"/>
      <c r="T12" s="59"/>
    </row>
    <row r="13" spans="2:20" ht="15" customHeight="1">
      <c r="B13" s="71" t="e">
        <f>IF(MAX(M7:N174)&gt;1,10^(2+INT(LOG(MAX(M7:N174)))),10^(INT(LOG(MAX(M7:N174)))+1))</f>
        <v>#DIV/0!</v>
      </c>
      <c r="C13" s="53" t="e">
        <f>B13*'Scatter Plot'!A1</f>
        <v>#DIV/0!</v>
      </c>
      <c r="D13" s="53" t="e">
        <f>C13</f>
        <v>#DIV/0!</v>
      </c>
      <c r="E13" s="53" t="e">
        <f>B13</f>
        <v>#DIV/0!</v>
      </c>
      <c r="F13" s="54" t="e">
        <f>B13</f>
        <v>#DIV/0!</v>
      </c>
      <c r="J13" s="66"/>
      <c r="K13" s="37" t="str">
        <f>Results!C9</f>
        <v>A07</v>
      </c>
      <c r="L13" s="37" t="str">
        <f>Results!B9</f>
        <v>NM_000015</v>
      </c>
      <c r="M13" s="75" t="e">
        <f>Results!F9</f>
        <v>#DIV/0!</v>
      </c>
      <c r="N13" s="75" t="e">
        <f>Results!G9</f>
        <v>#DIV/0!</v>
      </c>
      <c r="P13" s="59"/>
      <c r="Q13" s="59"/>
      <c r="R13" s="59"/>
      <c r="S13" s="59"/>
      <c r="T13" s="59"/>
    </row>
    <row r="14" spans="10:20" ht="15" customHeight="1">
      <c r="J14" s="66"/>
      <c r="K14" s="37" t="str">
        <f>Results!C10</f>
        <v>A08</v>
      </c>
      <c r="L14" s="37" t="str">
        <f>Results!B10</f>
        <v>NM_006297</v>
      </c>
      <c r="M14" s="75" t="e">
        <f>Results!F10</f>
        <v>#DIV/0!</v>
      </c>
      <c r="N14" s="75" t="e">
        <f>Results!G10</f>
        <v>#DIV/0!</v>
      </c>
      <c r="P14" s="59"/>
      <c r="Q14" s="59"/>
      <c r="R14" s="59"/>
      <c r="S14" s="59"/>
      <c r="T14" s="59"/>
    </row>
    <row r="15" spans="10:20" ht="15" customHeight="1">
      <c r="J15" s="66"/>
      <c r="K15" s="37" t="str">
        <f>Results!C11</f>
        <v>A09</v>
      </c>
      <c r="L15" s="37" t="str">
        <f>Results!B11</f>
        <v>NM_000660</v>
      </c>
      <c r="M15" s="75" t="e">
        <f>Results!F11</f>
        <v>#DIV/0!</v>
      </c>
      <c r="N15" s="75" t="e">
        <f>Results!G11</f>
        <v>#DIV/0!</v>
      </c>
      <c r="P15" s="59"/>
      <c r="Q15" s="59"/>
      <c r="R15" s="59"/>
      <c r="S15" s="59"/>
      <c r="T15" s="59"/>
    </row>
    <row r="16" spans="10:20" ht="15" customHeight="1">
      <c r="J16" s="66"/>
      <c r="K16" s="37" t="str">
        <f>Results!C12</f>
        <v>A10</v>
      </c>
      <c r="L16" s="37" t="str">
        <f>Results!B12</f>
        <v>NM_019077</v>
      </c>
      <c r="M16" s="75" t="e">
        <f>Results!F12</f>
        <v>#DIV/0!</v>
      </c>
      <c r="N16" s="75" t="e">
        <f>Results!G12</f>
        <v>#DIV/0!</v>
      </c>
      <c r="P16" s="59"/>
      <c r="Q16" s="59"/>
      <c r="R16" s="59"/>
      <c r="S16" s="59"/>
      <c r="T16" s="59"/>
    </row>
    <row r="17" spans="10:20" ht="15" customHeight="1">
      <c r="J17" s="66"/>
      <c r="K17" s="37" t="str">
        <f>Results!C13</f>
        <v>A11</v>
      </c>
      <c r="L17" s="37" t="str">
        <f>Results!B13</f>
        <v>NM_000773</v>
      </c>
      <c r="M17" s="75" t="e">
        <f>Results!F13</f>
        <v>#DIV/0!</v>
      </c>
      <c r="N17" s="75" t="e">
        <f>Results!G13</f>
        <v>#DIV/0!</v>
      </c>
      <c r="P17" s="59"/>
      <c r="Q17" s="59"/>
      <c r="R17" s="59"/>
      <c r="S17" s="59"/>
      <c r="T17" s="59"/>
    </row>
    <row r="18" spans="10:20" ht="15" customHeight="1">
      <c r="J18" s="66"/>
      <c r="K18" s="37" t="str">
        <f>Results!C14</f>
        <v>A12</v>
      </c>
      <c r="L18" s="37" t="str">
        <f>Results!B14</f>
        <v>NM_000499</v>
      </c>
      <c r="M18" s="75" t="e">
        <f>Results!F14</f>
        <v>#DIV/0!</v>
      </c>
      <c r="N18" s="75" t="e">
        <f>Results!G14</f>
        <v>#DIV/0!</v>
      </c>
      <c r="P18" s="59"/>
      <c r="Q18" s="59"/>
      <c r="R18" s="59"/>
      <c r="S18" s="59"/>
      <c r="T18" s="59"/>
    </row>
    <row r="19" spans="10:20" ht="15" customHeight="1">
      <c r="J19" s="66"/>
      <c r="K19" s="37" t="str">
        <f>Results!C15</f>
        <v>B01</v>
      </c>
      <c r="L19" s="37" t="str">
        <f>Results!B15</f>
        <v>BC008403</v>
      </c>
      <c r="M19" s="75" t="e">
        <f>Results!F15</f>
        <v>#DIV/0!</v>
      </c>
      <c r="N19" s="75" t="e">
        <f>Results!G15</f>
        <v>#DIV/0!</v>
      </c>
      <c r="P19" s="59"/>
      <c r="Q19" s="59"/>
      <c r="R19" s="59"/>
      <c r="S19" s="59"/>
      <c r="T19" s="59"/>
    </row>
    <row r="20" spans="10:20" ht="15" customHeight="1">
      <c r="J20" s="66"/>
      <c r="K20" s="37" t="str">
        <f>Results!C16</f>
        <v>B02</v>
      </c>
      <c r="L20" s="37" t="str">
        <f>Results!B16</f>
        <v>NM_000600</v>
      </c>
      <c r="M20" s="75" t="e">
        <f>Results!F16</f>
        <v>#DIV/0!</v>
      </c>
      <c r="N20" s="75" t="e">
        <f>Results!G16</f>
        <v>#DIV/0!</v>
      </c>
      <c r="P20" s="59"/>
      <c r="Q20" s="59"/>
      <c r="R20" s="59"/>
      <c r="S20" s="59"/>
      <c r="T20" s="59"/>
    </row>
    <row r="21" spans="10:20" ht="15" customHeight="1">
      <c r="J21" s="66"/>
      <c r="K21" s="37" t="str">
        <f>Results!C17</f>
        <v>B03</v>
      </c>
      <c r="L21" s="37" t="str">
        <f>Results!B17</f>
        <v>NM_004994</v>
      </c>
      <c r="M21" s="75" t="e">
        <f>Results!F17</f>
        <v>#DIV/0!</v>
      </c>
      <c r="N21" s="75" t="e">
        <f>Results!G17</f>
        <v>#DIV/0!</v>
      </c>
      <c r="P21" s="59"/>
      <c r="Q21" s="59"/>
      <c r="R21" s="59"/>
      <c r="S21" s="59"/>
      <c r="T21" s="59"/>
    </row>
    <row r="22" spans="10:20" ht="15" customHeight="1">
      <c r="J22" s="66"/>
      <c r="K22" s="37" t="str">
        <f>Results!C18</f>
        <v>B04</v>
      </c>
      <c r="L22" s="37" t="str">
        <f>Results!B18</f>
        <v>NM_002392</v>
      </c>
      <c r="M22" s="75" t="e">
        <f>Results!F18</f>
        <v>#DIV/0!</v>
      </c>
      <c r="N22" s="75" t="e">
        <f>Results!G18</f>
        <v>#DIV/0!</v>
      </c>
      <c r="P22" s="59"/>
      <c r="Q22" s="59"/>
      <c r="R22" s="59"/>
      <c r="S22" s="59"/>
      <c r="T22" s="59"/>
    </row>
    <row r="23" spans="10:20" ht="15" customHeight="1">
      <c r="J23" s="66"/>
      <c r="K23" s="37" t="str">
        <f>Results!C19</f>
        <v>B05</v>
      </c>
      <c r="L23" s="37" t="str">
        <f>Results!B19</f>
        <v>NM_001562</v>
      </c>
      <c r="M23" s="75" t="e">
        <f>Results!F19</f>
        <v>#DIV/0!</v>
      </c>
      <c r="N23" s="75" t="e">
        <f>Results!G19</f>
        <v>#DIV/0!</v>
      </c>
      <c r="P23" s="59"/>
      <c r="Q23" s="59"/>
      <c r="R23" s="59"/>
      <c r="S23" s="59"/>
      <c r="T23" s="59"/>
    </row>
    <row r="24" spans="10:20" ht="15" customHeight="1">
      <c r="J24" s="66"/>
      <c r="K24" s="37" t="str">
        <f>Results!C20</f>
        <v>B06</v>
      </c>
      <c r="L24" s="37" t="str">
        <f>Results!B20</f>
        <v>NM_000690</v>
      </c>
      <c r="M24" s="75" t="e">
        <f>Results!F20</f>
        <v>#DIV/0!</v>
      </c>
      <c r="N24" s="75" t="e">
        <f>Results!G20</f>
        <v>#DIV/0!</v>
      </c>
      <c r="P24" s="59"/>
      <c r="Q24" s="59"/>
      <c r="R24" s="59"/>
      <c r="S24" s="59"/>
      <c r="T24" s="59"/>
    </row>
    <row r="25" spans="10:20" ht="15" customHeight="1">
      <c r="J25" s="66"/>
      <c r="K25" s="37" t="str">
        <f>Results!C21</f>
        <v>B07</v>
      </c>
      <c r="L25" s="37" t="str">
        <f>Results!B21</f>
        <v>NM_000120</v>
      </c>
      <c r="M25" s="75" t="e">
        <f>Results!F21</f>
        <v>#DIV/0!</v>
      </c>
      <c r="N25" s="75" t="e">
        <f>Results!G21</f>
        <v>#DIV/0!</v>
      </c>
      <c r="P25" s="59"/>
      <c r="Q25" s="59"/>
      <c r="R25" s="59"/>
      <c r="S25" s="59"/>
      <c r="T25" s="59"/>
    </row>
    <row r="26" spans="10:20" ht="15" customHeight="1">
      <c r="J26" s="66"/>
      <c r="K26" s="37" t="str">
        <f>Results!C22</f>
        <v>B08</v>
      </c>
      <c r="L26" s="37" t="str">
        <f>Results!B22</f>
        <v>NM_001963</v>
      </c>
      <c r="M26" s="75" t="e">
        <f>Results!F22</f>
        <v>#DIV/0!</v>
      </c>
      <c r="N26" s="75" t="e">
        <f>Results!G22</f>
        <v>#DIV/0!</v>
      </c>
      <c r="P26" s="59"/>
      <c r="Q26" s="59"/>
      <c r="R26" s="59"/>
      <c r="S26" s="59"/>
      <c r="T26" s="59"/>
    </row>
    <row r="27" spans="10:20" ht="15" customHeight="1">
      <c r="J27" s="66"/>
      <c r="K27" s="37" t="str">
        <f>Results!C23</f>
        <v>B09</v>
      </c>
      <c r="L27" s="37" t="str">
        <f>Results!B23</f>
        <v>NM_000662</v>
      </c>
      <c r="M27" s="75" t="e">
        <f>Results!F23</f>
        <v>#DIV/0!</v>
      </c>
      <c r="N27" s="75" t="e">
        <f>Results!G23</f>
        <v>#DIV/0!</v>
      </c>
      <c r="P27" s="59"/>
      <c r="Q27" s="59"/>
      <c r="R27" s="59"/>
      <c r="S27" s="59"/>
      <c r="T27" s="59"/>
    </row>
    <row r="28" spans="10:20" ht="15" customHeight="1">
      <c r="J28" s="66"/>
      <c r="K28" s="37" t="str">
        <f>Results!C24</f>
        <v>B10</v>
      </c>
      <c r="L28" s="37" t="str">
        <f>Results!B24</f>
        <v>NM_004628</v>
      </c>
      <c r="M28" s="75" t="e">
        <f>Results!F24</f>
        <v>#DIV/0!</v>
      </c>
      <c r="N28" s="75" t="e">
        <f>Results!G24</f>
        <v>#DIV/0!</v>
      </c>
      <c r="P28" s="59"/>
      <c r="Q28" s="59"/>
      <c r="R28" s="59"/>
      <c r="S28" s="59"/>
      <c r="T28" s="59"/>
    </row>
    <row r="29" spans="10:20" ht="15" customHeight="1">
      <c r="J29" s="66"/>
      <c r="K29" s="37" t="str">
        <f>Results!C25</f>
        <v>B11</v>
      </c>
      <c r="L29" s="37" t="str">
        <f>Results!B25</f>
        <v>NM_000636</v>
      </c>
      <c r="M29" s="75" t="e">
        <f>Results!F25</f>
        <v>#DIV/0!</v>
      </c>
      <c r="N29" s="75" t="e">
        <f>Results!G25</f>
        <v>#DIV/0!</v>
      </c>
      <c r="P29" s="59"/>
      <c r="Q29" s="59"/>
      <c r="R29" s="59"/>
      <c r="S29" s="59"/>
      <c r="T29" s="59"/>
    </row>
    <row r="30" spans="10:20" ht="15" customHeight="1">
      <c r="J30" s="66"/>
      <c r="K30" s="37" t="str">
        <f>Results!C26</f>
        <v>B12</v>
      </c>
      <c r="L30" s="37" t="str">
        <f>Results!B26</f>
        <v>NM_001033886</v>
      </c>
      <c r="M30" s="75" t="e">
        <f>Results!F26</f>
        <v>#DIV/0!</v>
      </c>
      <c r="N30" s="75" t="e">
        <f>Results!G26</f>
        <v>#DIV/0!</v>
      </c>
      <c r="P30" s="59"/>
      <c r="Q30" s="59"/>
      <c r="R30" s="59"/>
      <c r="S30" s="59"/>
      <c r="T30" s="59"/>
    </row>
    <row r="31" spans="10:20" ht="15" customHeight="1">
      <c r="J31" s="66"/>
      <c r="K31" s="37" t="str">
        <f>Results!C27</f>
        <v>C01</v>
      </c>
      <c r="L31" s="37" t="str">
        <f>Results!B27</f>
        <v>NM_053056</v>
      </c>
      <c r="M31" s="75" t="e">
        <f>Results!F27</f>
        <v>#DIV/0!</v>
      </c>
      <c r="N31" s="75" t="e">
        <f>Results!G27</f>
        <v>#DIV/0!</v>
      </c>
      <c r="P31" s="59"/>
      <c r="Q31" s="59"/>
      <c r="R31" s="59"/>
      <c r="S31" s="59"/>
      <c r="T31" s="59"/>
    </row>
    <row r="32" spans="10:20" ht="15" customHeight="1">
      <c r="J32" s="66"/>
      <c r="K32" s="37" t="str">
        <f>Results!C28</f>
        <v>C02</v>
      </c>
      <c r="L32" s="37" t="str">
        <f>Results!B28</f>
        <v>NM_002422</v>
      </c>
      <c r="M32" s="75" t="e">
        <f>Results!F28</f>
        <v>#DIV/0!</v>
      </c>
      <c r="N32" s="75" t="e">
        <f>Results!G28</f>
        <v>#DIV/0!</v>
      </c>
      <c r="P32" s="59"/>
      <c r="Q32" s="59"/>
      <c r="R32" s="59"/>
      <c r="S32" s="59"/>
      <c r="T32" s="59"/>
    </row>
    <row r="33" spans="10:20" ht="15" customHeight="1">
      <c r="J33" s="66"/>
      <c r="K33" s="37" t="str">
        <f>Results!C29</f>
        <v>C03</v>
      </c>
      <c r="L33" s="37" t="str">
        <f>Results!B29</f>
        <v>NM_002421</v>
      </c>
      <c r="M33" s="75" t="e">
        <f>Results!F29</f>
        <v>#DIV/0!</v>
      </c>
      <c r="N33" s="75" t="e">
        <f>Results!G29</f>
        <v>#DIV/0!</v>
      </c>
      <c r="P33" s="59"/>
      <c r="Q33" s="59"/>
      <c r="R33" s="59"/>
      <c r="S33" s="59"/>
      <c r="T33" s="59"/>
    </row>
    <row r="34" spans="10:20" ht="15" customHeight="1">
      <c r="J34" s="66"/>
      <c r="K34" s="37" t="str">
        <f>Results!C30</f>
        <v>C04</v>
      </c>
      <c r="L34" s="37" t="str">
        <f>Results!B30</f>
        <v>NM_000044</v>
      </c>
      <c r="M34" s="75" t="e">
        <f>Results!F30</f>
        <v>#DIV/0!</v>
      </c>
      <c r="N34" s="75" t="e">
        <f>Results!G30</f>
        <v>#DIV/0!</v>
      </c>
      <c r="P34" s="59"/>
      <c r="Q34" s="59"/>
      <c r="R34" s="59"/>
      <c r="S34" s="59"/>
      <c r="T34" s="59"/>
    </row>
    <row r="35" spans="10:20" ht="15" customHeight="1">
      <c r="J35" s="66"/>
      <c r="K35" s="37" t="str">
        <f>Results!C31</f>
        <v>C05</v>
      </c>
      <c r="L35" s="37" t="str">
        <f>Results!B31</f>
        <v>NM_000882</v>
      </c>
      <c r="M35" s="75" t="e">
        <f>Results!F31</f>
        <v>#DIV/0!</v>
      </c>
      <c r="N35" s="75" t="e">
        <f>Results!G31</f>
        <v>#DIV/0!</v>
      </c>
      <c r="P35" s="59"/>
      <c r="Q35" s="59"/>
      <c r="R35" s="59"/>
      <c r="S35" s="59"/>
      <c r="T35" s="59"/>
    </row>
    <row r="36" spans="10:20" ht="15" customHeight="1">
      <c r="J36" s="66"/>
      <c r="K36" s="37" t="str">
        <f>Results!C32</f>
        <v>C06</v>
      </c>
      <c r="L36" s="37" t="str">
        <f>Results!B32</f>
        <v>NM_000577</v>
      </c>
      <c r="M36" s="75" t="e">
        <f>Results!F32</f>
        <v>#DIV/0!</v>
      </c>
      <c r="N36" s="75" t="e">
        <f>Results!G32</f>
        <v>#DIV/0!</v>
      </c>
      <c r="P36" s="59"/>
      <c r="Q36" s="59"/>
      <c r="R36" s="59"/>
      <c r="S36" s="59"/>
      <c r="T36" s="59"/>
    </row>
    <row r="37" spans="10:20" ht="15" customHeight="1">
      <c r="J37" s="66"/>
      <c r="K37" s="37" t="str">
        <f>Results!C33</f>
        <v>C07</v>
      </c>
      <c r="L37" s="37" t="str">
        <f>Results!B33</f>
        <v>NM_005228</v>
      </c>
      <c r="M37" s="75" t="e">
        <f>Results!F33</f>
        <v>#DIV/0!</v>
      </c>
      <c r="N37" s="75" t="e">
        <f>Results!G33</f>
        <v>#DIV/0!</v>
      </c>
      <c r="P37" s="59"/>
      <c r="Q37" s="59"/>
      <c r="R37" s="59"/>
      <c r="S37" s="59"/>
      <c r="T37" s="59"/>
    </row>
    <row r="38" spans="10:20" ht="15" customHeight="1">
      <c r="J38" s="66"/>
      <c r="K38" s="37" t="str">
        <f>Results!C34</f>
        <v>C08</v>
      </c>
      <c r="L38" s="37" t="str">
        <f>Results!B34</f>
        <v>NM_000754</v>
      </c>
      <c r="M38" s="75" t="e">
        <f>Results!F34</f>
        <v>#DIV/0!</v>
      </c>
      <c r="N38" s="75" t="e">
        <f>Results!G34</f>
        <v>#DIV/0!</v>
      </c>
      <c r="P38" s="59"/>
      <c r="Q38" s="59"/>
      <c r="R38" s="59"/>
      <c r="S38" s="59"/>
      <c r="T38" s="59"/>
    </row>
    <row r="39" spans="10:20" ht="15" customHeight="1">
      <c r="J39" s="66"/>
      <c r="K39" s="37" t="str">
        <f>Results!C35</f>
        <v>C09</v>
      </c>
      <c r="L39" s="37" t="str">
        <f>Results!B35</f>
        <v>NM_021027</v>
      </c>
      <c r="M39" s="75" t="e">
        <f>Results!F35</f>
        <v>#DIV/0!</v>
      </c>
      <c r="N39" s="75" t="e">
        <f>Results!G35</f>
        <v>#DIV/0!</v>
      </c>
      <c r="P39" s="59"/>
      <c r="Q39" s="59"/>
      <c r="R39" s="59"/>
      <c r="S39" s="59"/>
      <c r="T39" s="59"/>
    </row>
    <row r="40" spans="10:20" ht="15" customHeight="1">
      <c r="J40" s="66"/>
      <c r="K40" s="37" t="str">
        <f>Results!C36</f>
        <v>C10</v>
      </c>
      <c r="L40" s="37" t="str">
        <f>Results!B36</f>
        <v>NM_001254</v>
      </c>
      <c r="M40" s="75" t="e">
        <f>Results!F36</f>
        <v>#DIV/0!</v>
      </c>
      <c r="N40" s="75" t="e">
        <f>Results!G36</f>
        <v>#DIV/0!</v>
      </c>
      <c r="P40" s="59"/>
      <c r="Q40" s="59"/>
      <c r="R40" s="59"/>
      <c r="S40" s="59"/>
      <c r="T40" s="59"/>
    </row>
    <row r="41" spans="10:20" ht="15" customHeight="1">
      <c r="J41" s="66"/>
      <c r="K41" s="37" t="str">
        <f>Results!C37</f>
        <v>C11</v>
      </c>
      <c r="L41" s="37" t="str">
        <f>Results!B37</f>
        <v>NM_001008540</v>
      </c>
      <c r="M41" s="75" t="e">
        <f>Results!F37</f>
        <v>#DIV/0!</v>
      </c>
      <c r="N41" s="75" t="e">
        <f>Results!G37</f>
        <v>#DIV/0!</v>
      </c>
      <c r="P41" s="59"/>
      <c r="Q41" s="59"/>
      <c r="R41" s="59"/>
      <c r="S41" s="59"/>
      <c r="T41" s="59"/>
    </row>
    <row r="42" spans="10:20" ht="15" customHeight="1">
      <c r="J42" s="66"/>
      <c r="K42" s="37" t="str">
        <f>Results!C38</f>
        <v>C12</v>
      </c>
      <c r="L42" s="37" t="str">
        <f>Results!B38</f>
        <v>NM_001025366</v>
      </c>
      <c r="M42" s="75" t="e">
        <f>Results!F38</f>
        <v>#DIV/0!</v>
      </c>
      <c r="N42" s="75" t="e">
        <f>Results!G38</f>
        <v>#DIV/0!</v>
      </c>
      <c r="P42" s="59"/>
      <c r="Q42" s="59"/>
      <c r="R42" s="59"/>
      <c r="S42" s="59"/>
      <c r="T42" s="59"/>
    </row>
    <row r="43" spans="10:20" ht="15" customHeight="1">
      <c r="J43" s="66"/>
      <c r="K43" s="37" t="str">
        <f>Results!C39</f>
        <v>D01</v>
      </c>
      <c r="L43" s="37" t="str">
        <f>Results!B39</f>
        <v>NM_001071</v>
      </c>
      <c r="M43" s="75" t="e">
        <f>Results!F39</f>
        <v>#DIV/0!</v>
      </c>
      <c r="N43" s="75" t="e">
        <f>Results!G39</f>
        <v>#DIV/0!</v>
      </c>
      <c r="P43" s="59"/>
      <c r="Q43" s="59"/>
      <c r="R43" s="59"/>
      <c r="S43" s="59"/>
      <c r="T43" s="59"/>
    </row>
    <row r="44" spans="10:20" ht="15" customHeight="1">
      <c r="J44" s="66"/>
      <c r="K44" s="37" t="str">
        <f>Results!C40</f>
        <v>D02</v>
      </c>
      <c r="L44" s="37" t="str">
        <f>Results!B40</f>
        <v>NM_020529</v>
      </c>
      <c r="M44" s="75" t="e">
        <f>Results!F40</f>
        <v>#DIV/0!</v>
      </c>
      <c r="N44" s="75" t="e">
        <f>Results!G40</f>
        <v>#DIV/0!</v>
      </c>
      <c r="P44" s="59"/>
      <c r="Q44" s="59"/>
      <c r="R44" s="59"/>
      <c r="S44" s="59"/>
      <c r="T44" s="59"/>
    </row>
    <row r="45" spans="10:20" ht="15" customHeight="1">
      <c r="J45" s="66"/>
      <c r="K45" s="37" t="str">
        <f>Results!C41</f>
        <v>D03</v>
      </c>
      <c r="L45" s="37" t="str">
        <f>Results!B41</f>
        <v>NM_003998</v>
      </c>
      <c r="M45" s="75" t="e">
        <f>Results!F41</f>
        <v>#DIV/0!</v>
      </c>
      <c r="N45" s="75" t="e">
        <f>Results!G41</f>
        <v>#DIV/0!</v>
      </c>
      <c r="P45" s="59"/>
      <c r="Q45" s="59"/>
      <c r="R45" s="59"/>
      <c r="S45" s="59"/>
      <c r="T45" s="59"/>
    </row>
    <row r="46" spans="10:20" ht="15" customHeight="1">
      <c r="J46" s="66"/>
      <c r="K46" s="37" t="str">
        <f>Results!C42</f>
        <v>D04</v>
      </c>
      <c r="L46" s="37" t="str">
        <f>Results!B42</f>
        <v>NM_000250</v>
      </c>
      <c r="M46" s="75" t="e">
        <f>Results!F42</f>
        <v>#DIV/0!</v>
      </c>
      <c r="N46" s="75" t="e">
        <f>Results!G42</f>
        <v>#DIV/0!</v>
      </c>
      <c r="P46" s="59"/>
      <c r="Q46" s="59"/>
      <c r="R46" s="59"/>
      <c r="S46" s="59"/>
      <c r="T46" s="59"/>
    </row>
    <row r="47" spans="10:20" ht="15" customHeight="1">
      <c r="J47" s="66"/>
      <c r="K47" s="37" t="str">
        <f>Results!C43</f>
        <v>D05</v>
      </c>
      <c r="L47" s="37" t="str">
        <f>Results!B43</f>
        <v>NM_004530</v>
      </c>
      <c r="M47" s="75" t="e">
        <f>Results!F43</f>
        <v>#DIV/0!</v>
      </c>
      <c r="N47" s="75" t="e">
        <f>Results!G43</f>
        <v>#DIV/0!</v>
      </c>
      <c r="P47" s="59"/>
      <c r="Q47" s="59"/>
      <c r="R47" s="59"/>
      <c r="S47" s="59"/>
      <c r="T47" s="59"/>
    </row>
    <row r="48" spans="10:20" ht="15" customHeight="1">
      <c r="J48" s="66"/>
      <c r="K48" s="37" t="str">
        <f>Results!C44</f>
        <v>D06</v>
      </c>
      <c r="L48" s="37" t="str">
        <f>Results!B44</f>
        <v>NM_004985</v>
      </c>
      <c r="M48" s="75" t="e">
        <f>Results!F44</f>
        <v>#DIV/0!</v>
      </c>
      <c r="N48" s="75" t="e">
        <f>Results!G44</f>
        <v>#DIV/0!</v>
      </c>
      <c r="P48" s="59"/>
      <c r="Q48" s="59"/>
      <c r="R48" s="59"/>
      <c r="S48" s="59"/>
      <c r="T48" s="59"/>
    </row>
    <row r="49" spans="10:20" ht="15" customHeight="1">
      <c r="J49" s="66"/>
      <c r="K49" s="37" t="str">
        <f>Results!C45</f>
        <v>D07</v>
      </c>
      <c r="L49" s="37" t="str">
        <f>Results!B45</f>
        <v>NM_000589</v>
      </c>
      <c r="M49" s="75" t="e">
        <f>Results!F45</f>
        <v>#DIV/0!</v>
      </c>
      <c r="N49" s="75" t="e">
        <f>Results!G45</f>
        <v>#DIV/0!</v>
      </c>
      <c r="P49" s="59"/>
      <c r="Q49" s="59"/>
      <c r="R49" s="59"/>
      <c r="S49" s="59"/>
      <c r="T49" s="59"/>
    </row>
    <row r="50" spans="10:20" ht="15" customHeight="1">
      <c r="J50" s="66"/>
      <c r="K50" s="37" t="str">
        <f>Results!C46</f>
        <v>D08</v>
      </c>
      <c r="L50" s="37" t="str">
        <f>Results!B46</f>
        <v>NM_000618</v>
      </c>
      <c r="M50" s="75" t="e">
        <f>Results!F46</f>
        <v>#DIV/0!</v>
      </c>
      <c r="N50" s="75" t="e">
        <f>Results!G46</f>
        <v>#DIV/0!</v>
      </c>
      <c r="P50" s="59"/>
      <c r="Q50" s="59"/>
      <c r="R50" s="59"/>
      <c r="S50" s="59"/>
      <c r="T50" s="59"/>
    </row>
    <row r="51" spans="10:20" ht="15" customHeight="1">
      <c r="J51" s="66"/>
      <c r="K51" s="37" t="str">
        <f>Results!C47</f>
        <v>D09</v>
      </c>
      <c r="L51" s="37" t="str">
        <f>Results!B47</f>
        <v>NM_000629</v>
      </c>
      <c r="M51" s="75" t="e">
        <f>Results!F47</f>
        <v>#DIV/0!</v>
      </c>
      <c r="N51" s="75" t="e">
        <f>Results!G47</f>
        <v>#DIV/0!</v>
      </c>
      <c r="P51" s="59"/>
      <c r="Q51" s="59"/>
      <c r="R51" s="59"/>
      <c r="S51" s="59"/>
      <c r="T51" s="59"/>
    </row>
    <row r="52" spans="10:20" ht="15" customHeight="1">
      <c r="J52" s="66"/>
      <c r="K52" s="37" t="str">
        <f>Results!C48</f>
        <v>D10</v>
      </c>
      <c r="L52" s="37" t="str">
        <f>Results!B48</f>
        <v>NM_000849</v>
      </c>
      <c r="M52" s="75" t="e">
        <f>Results!F48</f>
        <v>#DIV/0!</v>
      </c>
      <c r="N52" s="75" t="e">
        <f>Results!G48</f>
        <v>#DIV/0!</v>
      </c>
      <c r="P52" s="59"/>
      <c r="Q52" s="59"/>
      <c r="R52" s="59"/>
      <c r="S52" s="59"/>
      <c r="T52" s="59"/>
    </row>
    <row r="53" spans="10:20" ht="15" customHeight="1">
      <c r="J53" s="66"/>
      <c r="K53" s="37" t="str">
        <f>Results!C49</f>
        <v>D11</v>
      </c>
      <c r="L53" s="37" t="str">
        <f>Results!B49</f>
        <v>NM_000400</v>
      </c>
      <c r="M53" s="75" t="e">
        <f>Results!F49</f>
        <v>#DIV/0!</v>
      </c>
      <c r="N53" s="75" t="e">
        <f>Results!G49</f>
        <v>#DIV/0!</v>
      </c>
      <c r="P53" s="59"/>
      <c r="Q53" s="59"/>
      <c r="R53" s="59"/>
      <c r="S53" s="59"/>
      <c r="T53" s="59"/>
    </row>
    <row r="54" spans="10:20" ht="15" customHeight="1">
      <c r="J54" s="66"/>
      <c r="K54" s="37" t="str">
        <f>Results!C50</f>
        <v>D12</v>
      </c>
      <c r="L54" s="37" t="str">
        <f>Results!B50</f>
        <v>NM_000102</v>
      </c>
      <c r="M54" s="75" t="e">
        <f>Results!F50</f>
        <v>#DIV/0!</v>
      </c>
      <c r="N54" s="75" t="e">
        <f>Results!G50</f>
        <v>#DIV/0!</v>
      </c>
      <c r="P54" s="59"/>
      <c r="Q54" s="59"/>
      <c r="R54" s="59"/>
      <c r="S54" s="59"/>
      <c r="T54" s="59"/>
    </row>
    <row r="55" spans="10:20" ht="15" customHeight="1">
      <c r="J55" s="66"/>
      <c r="K55" s="37" t="str">
        <f>Results!C51</f>
        <v>E01</v>
      </c>
      <c r="L55" s="37" t="str">
        <f>Results!B51</f>
        <v>NM_000106</v>
      </c>
      <c r="M55" s="75" t="e">
        <f>Results!F51</f>
        <v>#DIV/0!</v>
      </c>
      <c r="N55" s="75" t="e">
        <f>Results!G51</f>
        <v>#DIV/0!</v>
      </c>
      <c r="P55" s="59"/>
      <c r="Q55" s="59"/>
      <c r="R55" s="59"/>
      <c r="S55" s="59"/>
      <c r="T55" s="59"/>
    </row>
    <row r="56" spans="10:20" ht="15" customHeight="1">
      <c r="J56" s="66"/>
      <c r="K56" s="37" t="str">
        <f>Results!C52</f>
        <v>E02</v>
      </c>
      <c r="L56" s="37" t="str">
        <f>Results!B52</f>
        <v>NM_000769</v>
      </c>
      <c r="M56" s="75" t="e">
        <f>Results!F52</f>
        <v>#DIV/0!</v>
      </c>
      <c r="N56" s="75" t="e">
        <f>Results!G52</f>
        <v>#DIV/0!</v>
      </c>
      <c r="P56" s="59"/>
      <c r="Q56" s="59"/>
      <c r="R56" s="59"/>
      <c r="S56" s="59"/>
      <c r="T56" s="59"/>
    </row>
    <row r="57" spans="10:20" ht="15" customHeight="1">
      <c r="J57" s="66"/>
      <c r="K57" s="37" t="str">
        <f>Results!C53</f>
        <v>E03</v>
      </c>
      <c r="L57" s="37" t="str">
        <f>Results!B53</f>
        <v>NM_000104</v>
      </c>
      <c r="M57" s="75" t="e">
        <f>Results!F53</f>
        <v>#DIV/0!</v>
      </c>
      <c r="N57" s="75" t="e">
        <f>Results!G53</f>
        <v>#DIV/0!</v>
      </c>
      <c r="P57" s="59"/>
      <c r="Q57" s="59"/>
      <c r="R57" s="59"/>
      <c r="S57" s="59"/>
      <c r="T57" s="59"/>
    </row>
    <row r="58" spans="10:20" ht="15" customHeight="1">
      <c r="J58" s="66"/>
      <c r="K58" s="37" t="str">
        <f>Results!C54</f>
        <v>E04</v>
      </c>
      <c r="L58" s="37" t="str">
        <f>Results!B54</f>
        <v>NM_001037631</v>
      </c>
      <c r="M58" s="75" t="e">
        <f>Results!F54</f>
        <v>#DIV/0!</v>
      </c>
      <c r="N58" s="75" t="e">
        <f>Results!G54</f>
        <v>#DIV/0!</v>
      </c>
      <c r="P58" s="59"/>
      <c r="Q58" s="59"/>
      <c r="R58" s="59"/>
      <c r="S58" s="59"/>
      <c r="T58" s="59"/>
    </row>
    <row r="59" spans="10:20" ht="15" customHeight="1">
      <c r="J59" s="66"/>
      <c r="K59" s="37" t="str">
        <f>Results!C55</f>
        <v>E05</v>
      </c>
      <c r="L59" s="37" t="str">
        <f>Results!B55</f>
        <v>NM_000579</v>
      </c>
      <c r="M59" s="75" t="e">
        <f>Results!F55</f>
        <v>#DIV/0!</v>
      </c>
      <c r="N59" s="75" t="e">
        <f>Results!G55</f>
        <v>#DIV/0!</v>
      </c>
      <c r="P59" s="59"/>
      <c r="Q59" s="59"/>
      <c r="R59" s="59"/>
      <c r="S59" s="59"/>
      <c r="T59" s="59"/>
    </row>
    <row r="60" spans="10:20" ht="15" customHeight="1">
      <c r="J60" s="66"/>
      <c r="K60" s="37" t="str">
        <f>Results!C56</f>
        <v>E06</v>
      </c>
      <c r="L60" s="37" t="str">
        <f>Results!B56</f>
        <v>NM_002542</v>
      </c>
      <c r="M60" s="75" t="e">
        <f>Results!F56</f>
        <v>#DIV/0!</v>
      </c>
      <c r="N60" s="75" t="e">
        <f>Results!G56</f>
        <v>#DIV/0!</v>
      </c>
      <c r="P60" s="59"/>
      <c r="Q60" s="59"/>
      <c r="R60" s="59"/>
      <c r="S60" s="59"/>
      <c r="T60" s="59"/>
    </row>
    <row r="61" spans="10:20" ht="15" customHeight="1">
      <c r="J61" s="66"/>
      <c r="K61" s="37" t="str">
        <f>Results!C57</f>
        <v>E07</v>
      </c>
      <c r="L61" s="37" t="str">
        <f>Results!B57</f>
        <v>NM_000123</v>
      </c>
      <c r="M61" s="75" t="e">
        <f>Results!F57</f>
        <v>#DIV/0!</v>
      </c>
      <c r="N61" s="75" t="e">
        <f>Results!G57</f>
        <v>#DIV/0!</v>
      </c>
      <c r="P61" s="59"/>
      <c r="Q61" s="59"/>
      <c r="R61" s="59"/>
      <c r="S61" s="59"/>
      <c r="T61" s="59"/>
    </row>
    <row r="62" spans="10:20" ht="15" customHeight="1">
      <c r="J62" s="66"/>
      <c r="K62" s="37" t="str">
        <f>Results!C58</f>
        <v>E08</v>
      </c>
      <c r="L62" s="37" t="str">
        <f>Results!B58</f>
        <v>NM_006892</v>
      </c>
      <c r="M62" s="75" t="e">
        <f>Results!F58</f>
        <v>#DIV/0!</v>
      </c>
      <c r="N62" s="75" t="e">
        <f>Results!G58</f>
        <v>#DIV/0!</v>
      </c>
      <c r="P62" s="59"/>
      <c r="Q62" s="59"/>
      <c r="R62" s="59"/>
      <c r="S62" s="59"/>
      <c r="T62" s="59"/>
    </row>
    <row r="63" spans="10:20" ht="15" customHeight="1">
      <c r="J63" s="66"/>
      <c r="K63" s="37" t="str">
        <f>Results!C59</f>
        <v>E09</v>
      </c>
      <c r="L63" s="37" t="str">
        <f>Results!B59</f>
        <v>NM_000903</v>
      </c>
      <c r="M63" s="75" t="e">
        <f>Results!F59</f>
        <v>#DIV/0!</v>
      </c>
      <c r="N63" s="75" t="e">
        <f>Results!G59</f>
        <v>#DIV/0!</v>
      </c>
      <c r="P63" s="59"/>
      <c r="Q63" s="59"/>
      <c r="R63" s="59"/>
      <c r="S63" s="59"/>
      <c r="T63" s="59"/>
    </row>
    <row r="64" spans="10:20" ht="15" customHeight="1">
      <c r="J64" s="66"/>
      <c r="K64" s="37" t="str">
        <f>Results!C60</f>
        <v>E10</v>
      </c>
      <c r="L64" s="37" t="str">
        <f>Results!B60</f>
        <v>NM_001033</v>
      </c>
      <c r="M64" s="75" t="e">
        <f>Results!F60</f>
        <v>#DIV/0!</v>
      </c>
      <c r="N64" s="75" t="e">
        <f>Results!G60</f>
        <v>#DIV/0!</v>
      </c>
      <c r="P64" s="59"/>
      <c r="Q64" s="59"/>
      <c r="R64" s="59"/>
      <c r="S64" s="59"/>
      <c r="T64" s="59"/>
    </row>
    <row r="65" spans="10:20" ht="15" customHeight="1">
      <c r="J65" s="66"/>
      <c r="K65" s="37" t="str">
        <f>Results!C61</f>
        <v>E11</v>
      </c>
      <c r="L65" s="37" t="str">
        <f>Results!B61</f>
        <v>NM_001300</v>
      </c>
      <c r="M65" s="75" t="e">
        <f>Results!F61</f>
        <v>#DIV/0!</v>
      </c>
      <c r="N65" s="75" t="e">
        <f>Results!G61</f>
        <v>#DIV/0!</v>
      </c>
      <c r="P65" s="59"/>
      <c r="Q65" s="59"/>
      <c r="R65" s="59"/>
      <c r="S65" s="59"/>
      <c r="T65" s="59"/>
    </row>
    <row r="66" spans="10:20" ht="15" customHeight="1">
      <c r="J66" s="66"/>
      <c r="K66" s="37" t="str">
        <f>Results!C62</f>
        <v>E12</v>
      </c>
      <c r="L66" s="37" t="str">
        <f>Results!B62</f>
        <v>NM_001076</v>
      </c>
      <c r="M66" s="75" t="e">
        <f>Results!F62</f>
        <v>#DIV/0!</v>
      </c>
      <c r="N66" s="75" t="e">
        <f>Results!G62</f>
        <v>#DIV/0!</v>
      </c>
      <c r="P66" s="59"/>
      <c r="Q66" s="59"/>
      <c r="R66" s="59"/>
      <c r="S66" s="59"/>
      <c r="T66" s="59"/>
    </row>
    <row r="67" spans="10:20" ht="15" customHeight="1">
      <c r="J67" s="66"/>
      <c r="K67" s="37" t="str">
        <f>Results!C63</f>
        <v>F01</v>
      </c>
      <c r="L67" s="37" t="str">
        <f>Results!B63</f>
        <v>NM_004360</v>
      </c>
      <c r="M67" s="75" t="e">
        <f>Results!F63</f>
        <v>#DIV/0!</v>
      </c>
      <c r="N67" s="75" t="e">
        <f>Results!G63</f>
        <v>#DIV/0!</v>
      </c>
      <c r="P67" s="59"/>
      <c r="Q67" s="59"/>
      <c r="R67" s="59"/>
      <c r="S67" s="59"/>
      <c r="T67" s="59"/>
    </row>
    <row r="68" spans="10:20" ht="15" customHeight="1">
      <c r="J68" s="66"/>
      <c r="K68" s="37" t="str">
        <f>Results!C64</f>
        <v>F02</v>
      </c>
      <c r="L68" s="37" t="str">
        <f>Results!B64</f>
        <v>NM_014805</v>
      </c>
      <c r="M68" s="75" t="e">
        <f>Results!F64</f>
        <v>#DIV/0!</v>
      </c>
      <c r="N68" s="75" t="e">
        <f>Results!G64</f>
        <v>#DIV/0!</v>
      </c>
      <c r="P68" s="59"/>
      <c r="Q68" s="59"/>
      <c r="R68" s="59"/>
      <c r="S68" s="59"/>
      <c r="T68" s="59"/>
    </row>
    <row r="69" spans="10:20" ht="15" customHeight="1">
      <c r="J69" s="66"/>
      <c r="K69" s="37" t="str">
        <f>Results!C65</f>
        <v>F03</v>
      </c>
      <c r="L69" s="37" t="str">
        <f>Results!B65</f>
        <v>NM_014779</v>
      </c>
      <c r="M69" s="75" t="e">
        <f>Results!F65</f>
        <v>#DIV/0!</v>
      </c>
      <c r="N69" s="75" t="e">
        <f>Results!G65</f>
        <v>#DIV/0!</v>
      </c>
      <c r="P69" s="59"/>
      <c r="Q69" s="59"/>
      <c r="R69" s="59"/>
      <c r="S69" s="59"/>
      <c r="T69" s="59"/>
    </row>
    <row r="70" spans="10:20" ht="15" customHeight="1">
      <c r="J70" s="66"/>
      <c r="K70" s="37" t="str">
        <f>Results!C66</f>
        <v>F04</v>
      </c>
      <c r="L70" s="37" t="str">
        <f>Results!B66</f>
        <v>NM_004356</v>
      </c>
      <c r="M70" s="75" t="e">
        <f>Results!F66</f>
        <v>#DIV/0!</v>
      </c>
      <c r="N70" s="75" t="e">
        <f>Results!G66</f>
        <v>#DIV/0!</v>
      </c>
      <c r="P70" s="59"/>
      <c r="Q70" s="59"/>
      <c r="R70" s="59"/>
      <c r="S70" s="59"/>
      <c r="T70" s="59"/>
    </row>
    <row r="71" spans="10:20" ht="15" customHeight="1">
      <c r="J71" s="66"/>
      <c r="K71" s="37" t="str">
        <f>Results!C67</f>
        <v>F05</v>
      </c>
      <c r="L71" s="37" t="str">
        <f>Results!B67</f>
        <v>NM_014707</v>
      </c>
      <c r="M71" s="75" t="e">
        <f>Results!F67</f>
        <v>#DIV/0!</v>
      </c>
      <c r="N71" s="75" t="e">
        <f>Results!G67</f>
        <v>#DIV/0!</v>
      </c>
      <c r="P71" s="59"/>
      <c r="Q71" s="59"/>
      <c r="R71" s="59"/>
      <c r="S71" s="59"/>
      <c r="T71" s="59"/>
    </row>
    <row r="72" spans="10:20" ht="15" customHeight="1">
      <c r="J72" s="66"/>
      <c r="K72" s="37" t="str">
        <f>Results!C68</f>
        <v>F06</v>
      </c>
      <c r="L72" s="37" t="str">
        <f>Results!B68</f>
        <v>NM_001778</v>
      </c>
      <c r="M72" s="75" t="e">
        <f>Results!F68</f>
        <v>#DIV/0!</v>
      </c>
      <c r="N72" s="75" t="e">
        <f>Results!G68</f>
        <v>#DIV/0!</v>
      </c>
      <c r="P72" s="59"/>
      <c r="Q72" s="59"/>
      <c r="R72" s="59"/>
      <c r="S72" s="59"/>
      <c r="T72" s="59"/>
    </row>
    <row r="73" spans="10:20" ht="15" customHeight="1">
      <c r="J73" s="66"/>
      <c r="K73" s="37" t="str">
        <f>Results!C69</f>
        <v>F07</v>
      </c>
      <c r="L73" s="37" t="str">
        <f>Results!B69</f>
        <v>NM_004832</v>
      </c>
      <c r="M73" s="75" t="e">
        <f>Results!F69</f>
        <v>#DIV/0!</v>
      </c>
      <c r="N73" s="75" t="e">
        <f>Results!G69</f>
        <v>#DIV/0!</v>
      </c>
      <c r="P73" s="59"/>
      <c r="Q73" s="59"/>
      <c r="R73" s="59"/>
      <c r="S73" s="59"/>
      <c r="T73" s="59"/>
    </row>
    <row r="74" spans="10:20" ht="15" customHeight="1">
      <c r="J74" s="66"/>
      <c r="K74" s="37" t="str">
        <f>Results!C70</f>
        <v>F08</v>
      </c>
      <c r="L74" s="37" t="str">
        <f>Results!B70</f>
        <v>NM_005191</v>
      </c>
      <c r="M74" s="75" t="e">
        <f>Results!F70</f>
        <v>#DIV/0!</v>
      </c>
      <c r="N74" s="75" t="e">
        <f>Results!G70</f>
        <v>#DIV/0!</v>
      </c>
      <c r="P74" s="59"/>
      <c r="Q74" s="59"/>
      <c r="R74" s="59"/>
      <c r="S74" s="59"/>
      <c r="T74" s="59"/>
    </row>
    <row r="75" spans="10:20" ht="15" customHeight="1">
      <c r="J75" s="66"/>
      <c r="K75" s="37" t="str">
        <f>Results!C71</f>
        <v>F09</v>
      </c>
      <c r="L75" s="37" t="str">
        <f>Results!B71</f>
        <v>NM_004810</v>
      </c>
      <c r="M75" s="75" t="e">
        <f>Results!F71</f>
        <v>#DIV/0!</v>
      </c>
      <c r="N75" s="75" t="e">
        <f>Results!G71</f>
        <v>#DIV/0!</v>
      </c>
      <c r="P75" s="59"/>
      <c r="Q75" s="59"/>
      <c r="R75" s="59"/>
      <c r="S75" s="59"/>
      <c r="T75" s="59"/>
    </row>
    <row r="76" spans="10:20" ht="15" customHeight="1">
      <c r="J76" s="66"/>
      <c r="K76" s="37" t="str">
        <f>Results!C72</f>
        <v>F10</v>
      </c>
      <c r="L76" s="37" t="str">
        <f>Results!B72</f>
        <v>NM_130785</v>
      </c>
      <c r="M76" s="75" t="e">
        <f>Results!F72</f>
        <v>#DIV/0!</v>
      </c>
      <c r="N76" s="75" t="e">
        <f>Results!G72</f>
        <v>#DIV/0!</v>
      </c>
      <c r="P76" s="59"/>
      <c r="Q76" s="59"/>
      <c r="R76" s="59"/>
      <c r="S76" s="59"/>
      <c r="T76" s="59"/>
    </row>
    <row r="77" spans="10:20" ht="15" customHeight="1">
      <c r="J77" s="66"/>
      <c r="K77" s="37" t="str">
        <f>Results!C73</f>
        <v>F11</v>
      </c>
      <c r="L77" s="37" t="str">
        <f>Results!B73</f>
        <v>NM_004720</v>
      </c>
      <c r="M77" s="75" t="e">
        <f>Results!F73</f>
        <v>#DIV/0!</v>
      </c>
      <c r="N77" s="75" t="e">
        <f>Results!G73</f>
        <v>#DIV/0!</v>
      </c>
      <c r="P77" s="59"/>
      <c r="Q77" s="59"/>
      <c r="R77" s="59"/>
      <c r="S77" s="59"/>
      <c r="T77" s="59"/>
    </row>
    <row r="78" spans="10:20" ht="15" customHeight="1">
      <c r="J78" s="66"/>
      <c r="K78" s="37" t="str">
        <f>Results!C74</f>
        <v>F12</v>
      </c>
      <c r="L78" s="37" t="str">
        <f>Results!B74</f>
        <v>NM_001037334</v>
      </c>
      <c r="M78" s="75" t="e">
        <f>Results!F74</f>
        <v>#DIV/0!</v>
      </c>
      <c r="N78" s="75" t="e">
        <f>Results!G74</f>
        <v>#DIV/0!</v>
      </c>
      <c r="P78" s="59"/>
      <c r="Q78" s="59"/>
      <c r="R78" s="59"/>
      <c r="S78" s="59"/>
      <c r="T78" s="59"/>
    </row>
    <row r="79" spans="10:20" ht="15" customHeight="1">
      <c r="J79" s="66"/>
      <c r="K79" s="37" t="str">
        <f>Results!C75</f>
        <v>G01</v>
      </c>
      <c r="L79" s="37" t="str">
        <f>Results!B75</f>
        <v>NM_005443</v>
      </c>
      <c r="M79" s="75" t="e">
        <f>Results!F75</f>
        <v>#DIV/0!</v>
      </c>
      <c r="N79" s="75" t="e">
        <f>Results!G75</f>
        <v>#DIV/0!</v>
      </c>
      <c r="P79" s="59"/>
      <c r="Q79" s="59"/>
      <c r="R79" s="59"/>
      <c r="S79" s="59"/>
      <c r="T79" s="59"/>
    </row>
    <row r="80" spans="10:20" ht="15" customHeight="1">
      <c r="J80" s="66"/>
      <c r="K80" s="37" t="str">
        <f>Results!C76</f>
        <v>G02</v>
      </c>
      <c r="L80" s="37" t="str">
        <f>Results!B76</f>
        <v>NM_005679</v>
      </c>
      <c r="M80" s="75" t="e">
        <f>Results!F76</f>
        <v>#DIV/0!</v>
      </c>
      <c r="N80" s="75" t="e">
        <f>Results!G76</f>
        <v>#DIV/0!</v>
      </c>
      <c r="P80" s="59"/>
      <c r="Q80" s="59"/>
      <c r="R80" s="59"/>
      <c r="S80" s="59"/>
      <c r="T80" s="59"/>
    </row>
    <row r="81" spans="10:20" ht="15" customHeight="1">
      <c r="J81" s="66"/>
      <c r="K81" s="37" t="str">
        <f>Results!C77</f>
        <v>G03</v>
      </c>
      <c r="L81" s="37" t="str">
        <f>Results!B77</f>
        <v>NM_001759</v>
      </c>
      <c r="M81" s="75" t="e">
        <f>Results!F77</f>
        <v>#DIV/0!</v>
      </c>
      <c r="N81" s="75" t="e">
        <f>Results!G77</f>
        <v>#DIV/0!</v>
      </c>
      <c r="P81" s="59"/>
      <c r="Q81" s="59"/>
      <c r="R81" s="59"/>
      <c r="S81" s="59"/>
      <c r="T81" s="59"/>
    </row>
    <row r="82" spans="10:20" ht="15" customHeight="1">
      <c r="J82" s="66"/>
      <c r="K82" s="37" t="str">
        <f>Results!C78</f>
        <v>G04</v>
      </c>
      <c r="L82" s="37" t="str">
        <f>Results!B78</f>
        <v>NM_003939</v>
      </c>
      <c r="M82" s="75" t="e">
        <f>Results!F78</f>
        <v>#DIV/0!</v>
      </c>
      <c r="N82" s="75" t="e">
        <f>Results!G78</f>
        <v>#DIV/0!</v>
      </c>
      <c r="P82" s="59"/>
      <c r="Q82" s="59"/>
      <c r="R82" s="59"/>
      <c r="S82" s="59"/>
      <c r="T82" s="59"/>
    </row>
    <row r="83" spans="10:20" ht="15" customHeight="1">
      <c r="J83" s="66"/>
      <c r="K83" s="37" t="str">
        <f>Results!C79</f>
        <v>G05</v>
      </c>
      <c r="L83" s="37" t="str">
        <f>Results!B79</f>
        <v>NM_003883</v>
      </c>
      <c r="M83" s="75" t="e">
        <f>Results!F79</f>
        <v>#DIV/0!</v>
      </c>
      <c r="N83" s="75" t="e">
        <f>Results!G79</f>
        <v>#DIV/0!</v>
      </c>
      <c r="P83" s="59"/>
      <c r="Q83" s="59"/>
      <c r="R83" s="59"/>
      <c r="S83" s="59"/>
      <c r="T83" s="59"/>
    </row>
    <row r="84" spans="10:20" ht="15" customHeight="1">
      <c r="J84" s="66"/>
      <c r="K84" s="37" t="str">
        <f>Results!C80</f>
        <v>G06</v>
      </c>
      <c r="L84" s="37" t="str">
        <f>Results!B80</f>
        <v>NM_032562</v>
      </c>
      <c r="M84" s="75" t="e">
        <f>Results!F80</f>
        <v>#DIV/0!</v>
      </c>
      <c r="N84" s="75" t="e">
        <f>Results!G80</f>
        <v>#DIV/0!</v>
      </c>
      <c r="P84" s="59"/>
      <c r="Q84" s="59"/>
      <c r="R84" s="59"/>
      <c r="S84" s="59"/>
      <c r="T84" s="59"/>
    </row>
    <row r="85" spans="10:20" ht="15" customHeight="1">
      <c r="J85" s="66"/>
      <c r="K85" s="37" t="str">
        <f>Results!C81</f>
        <v>G07</v>
      </c>
      <c r="L85" s="37" t="str">
        <f>Results!B81</f>
        <v>NM_032019</v>
      </c>
      <c r="M85" s="75" t="e">
        <f>Results!F81</f>
        <v>#DIV/0!</v>
      </c>
      <c r="N85" s="75" t="e">
        <f>Results!G81</f>
        <v>#DIV/0!</v>
      </c>
      <c r="P85" s="59"/>
      <c r="Q85" s="59"/>
      <c r="R85" s="59"/>
      <c r="S85" s="59"/>
      <c r="T85" s="59"/>
    </row>
    <row r="86" spans="10:20" ht="15" customHeight="1">
      <c r="J86" s="66"/>
      <c r="K86" s="37" t="str">
        <f>Results!C82</f>
        <v>G08</v>
      </c>
      <c r="L86" s="37" t="str">
        <f>Results!B82</f>
        <v>NM_001013836</v>
      </c>
      <c r="M86" s="75" t="e">
        <f>Results!F82</f>
        <v>#DIV/0!</v>
      </c>
      <c r="N86" s="75" t="e">
        <f>Results!G82</f>
        <v>#DIV/0!</v>
      </c>
      <c r="P86" s="59"/>
      <c r="Q86" s="59"/>
      <c r="R86" s="59"/>
      <c r="S86" s="59"/>
      <c r="T86" s="59"/>
    </row>
    <row r="87" spans="10:20" ht="15" customHeight="1">
      <c r="J87" s="66"/>
      <c r="K87" s="37" t="str">
        <f>Results!C83</f>
        <v>G09</v>
      </c>
      <c r="L87" s="37" t="str">
        <f>Results!B83</f>
        <v>NM_005436</v>
      </c>
      <c r="M87" s="75" t="e">
        <f>Results!F83</f>
        <v>#DIV/0!</v>
      </c>
      <c r="N87" s="75" t="e">
        <f>Results!G83</f>
        <v>#DIV/0!</v>
      </c>
      <c r="P87" s="59"/>
      <c r="Q87" s="59"/>
      <c r="R87" s="59"/>
      <c r="S87" s="59"/>
      <c r="T87" s="59"/>
    </row>
    <row r="88" spans="10:20" ht="15" customHeight="1">
      <c r="J88" s="66"/>
      <c r="K88" s="37" t="str">
        <f>Results!C84</f>
        <v>G10</v>
      </c>
      <c r="L88" s="37" t="str">
        <f>Results!B84</f>
        <v>NM_001742</v>
      </c>
      <c r="M88" s="75" t="e">
        <f>Results!F84</f>
        <v>#DIV/0!</v>
      </c>
      <c r="N88" s="75" t="e">
        <f>Results!G84</f>
        <v>#DIV/0!</v>
      </c>
      <c r="P88" s="59"/>
      <c r="Q88" s="59"/>
      <c r="R88" s="59"/>
      <c r="S88" s="59"/>
      <c r="T88" s="59"/>
    </row>
    <row r="89" spans="10:20" ht="15" customHeight="1">
      <c r="J89" s="66"/>
      <c r="K89" s="37" t="str">
        <f>Results!C85</f>
        <v>G11</v>
      </c>
      <c r="L89" s="37" t="str">
        <f>Results!B85</f>
        <v>NM_001954</v>
      </c>
      <c r="M89" s="75" t="e">
        <f>Results!F85</f>
        <v>#DIV/0!</v>
      </c>
      <c r="N89" s="75" t="e">
        <f>Results!G85</f>
        <v>#DIV/0!</v>
      </c>
      <c r="P89" s="59"/>
      <c r="Q89" s="59"/>
      <c r="R89" s="59"/>
      <c r="S89" s="59"/>
      <c r="T89" s="59"/>
    </row>
    <row r="90" spans="10:20" ht="15" customHeight="1">
      <c r="J90" s="66"/>
      <c r="K90" s="37" t="str">
        <f>Results!C86</f>
        <v>G12</v>
      </c>
      <c r="L90" s="37" t="str">
        <f>Results!B86</f>
        <v>NM_005432</v>
      </c>
      <c r="M90" s="75" t="e">
        <f>Results!F86</f>
        <v>#DIV/0!</v>
      </c>
      <c r="N90" s="75" t="e">
        <f>Results!G86</f>
        <v>#DIV/0!</v>
      </c>
      <c r="P90" s="59"/>
      <c r="Q90" s="59"/>
      <c r="R90" s="59"/>
      <c r="S90" s="59"/>
      <c r="T90" s="59"/>
    </row>
    <row r="91" spans="10:16" ht="15" customHeight="1">
      <c r="J91" s="63" t="str">
        <f>'Gene Table'!A99</f>
        <v>Plate 2</v>
      </c>
      <c r="K91" s="37" t="str">
        <f>Results!C99</f>
        <v>A01</v>
      </c>
      <c r="L91" s="37" t="str">
        <f>Results!B99</f>
        <v>NM_000376</v>
      </c>
      <c r="M91" s="75" t="e">
        <f>Results!F99</f>
        <v>#DIV/0!</v>
      </c>
      <c r="N91" s="75" t="e">
        <f>Results!G99</f>
        <v>#DIV/0!</v>
      </c>
      <c r="O91" s="59"/>
      <c r="P91" s="59"/>
    </row>
    <row r="92" spans="10:16" ht="15" customHeight="1">
      <c r="J92" s="66"/>
      <c r="K92" s="37" t="str">
        <f>Results!C100</f>
        <v>A02</v>
      </c>
      <c r="L92" s="37" t="str">
        <f>Results!B100</f>
        <v>NM_001074</v>
      </c>
      <c r="M92" s="75" t="e">
        <f>Results!F100</f>
        <v>#DIV/0!</v>
      </c>
      <c r="N92" s="75" t="e">
        <f>Results!G100</f>
        <v>#DIV/0!</v>
      </c>
      <c r="O92" s="59"/>
      <c r="P92" s="59"/>
    </row>
    <row r="93" spans="10:16" ht="15" customHeight="1">
      <c r="J93" s="66"/>
      <c r="K93" s="37" t="str">
        <f>Results!C101</f>
        <v>A03</v>
      </c>
      <c r="L93" s="37" t="str">
        <f>Results!B101</f>
        <v>NM_000716</v>
      </c>
      <c r="M93" s="75" t="e">
        <f>Results!F101</f>
        <v>#DIV/0!</v>
      </c>
      <c r="N93" s="75" t="e">
        <f>Results!G101</f>
        <v>#DIV/0!</v>
      </c>
      <c r="O93" s="59"/>
      <c r="P93" s="59"/>
    </row>
    <row r="94" spans="10:16" ht="15" customHeight="1">
      <c r="J94" s="66"/>
      <c r="K94" s="37" t="str">
        <f>Results!C102</f>
        <v>A04</v>
      </c>
      <c r="L94" s="37" t="str">
        <f>Results!B102</f>
        <v>NM_007118</v>
      </c>
      <c r="M94" s="75" t="e">
        <f>Results!F102</f>
        <v>#DIV/0!</v>
      </c>
      <c r="N94" s="75" t="e">
        <f>Results!G102</f>
        <v>#DIV/0!</v>
      </c>
      <c r="O94" s="59"/>
      <c r="P94" s="59"/>
    </row>
    <row r="95" spans="10:14" ht="15" customHeight="1">
      <c r="J95" s="66"/>
      <c r="K95" s="37" t="str">
        <f>Results!C103</f>
        <v>A05</v>
      </c>
      <c r="L95" s="37" t="str">
        <f>Results!B103</f>
        <v>NM_004620</v>
      </c>
      <c r="M95" s="75" t="e">
        <f>Results!F103</f>
        <v>#DIV/0!</v>
      </c>
      <c r="N95" s="75" t="e">
        <f>Results!G103</f>
        <v>#DIV/0!</v>
      </c>
    </row>
    <row r="96" spans="10:14" ht="15" customHeight="1">
      <c r="J96" s="66"/>
      <c r="K96" s="37" t="str">
        <f>Results!C104</f>
        <v>A06</v>
      </c>
      <c r="L96" s="37" t="str">
        <f>Results!B104</f>
        <v>NM_003273</v>
      </c>
      <c r="M96" s="75" t="e">
        <f>Results!F104</f>
        <v>#DIV/0!</v>
      </c>
      <c r="N96" s="75" t="e">
        <f>Results!G104</f>
        <v>#DIV/0!</v>
      </c>
    </row>
    <row r="97" spans="10:14" ht="15" customHeight="1">
      <c r="J97" s="66"/>
      <c r="K97" s="37" t="str">
        <f>Results!C105</f>
        <v>A07</v>
      </c>
      <c r="L97" s="37" t="str">
        <f>Results!B105</f>
        <v>NM_001042454</v>
      </c>
      <c r="M97" s="75" t="e">
        <f>Results!F105</f>
        <v>#DIV/0!</v>
      </c>
      <c r="N97" s="75" t="e">
        <f>Results!G105</f>
        <v>#DIV/0!</v>
      </c>
    </row>
    <row r="98" spans="10:14" ht="15" customHeight="1">
      <c r="J98" s="66"/>
      <c r="K98" s="37" t="str">
        <f>Results!C106</f>
        <v>A08</v>
      </c>
      <c r="L98" s="37" t="str">
        <f>Results!B106</f>
        <v>NM_005652</v>
      </c>
      <c r="M98" s="75" t="e">
        <f>Results!F106</f>
        <v>#DIV/0!</v>
      </c>
      <c r="N98" s="75" t="e">
        <f>Results!G106</f>
        <v>#DIV/0!</v>
      </c>
    </row>
    <row r="99" spans="10:14" ht="15" customHeight="1">
      <c r="J99" s="66"/>
      <c r="K99" s="37" t="str">
        <f>Results!C107</f>
        <v>A09</v>
      </c>
      <c r="L99" s="37" t="str">
        <f>Results!B107</f>
        <v>NM_003218</v>
      </c>
      <c r="M99" s="75" t="e">
        <f>Results!F107</f>
        <v>#DIV/0!</v>
      </c>
      <c r="N99" s="75" t="e">
        <f>Results!G107</f>
        <v>#DIV/0!</v>
      </c>
    </row>
    <row r="100" spans="10:14" ht="15" customHeight="1">
      <c r="J100" s="66"/>
      <c r="K100" s="37" t="str">
        <f>Results!C108</f>
        <v>A10</v>
      </c>
      <c r="L100" s="37" t="str">
        <f>Results!B108</f>
        <v>NM_003150</v>
      </c>
      <c r="M100" s="75" t="e">
        <f>Results!F108</f>
        <v>#DIV/0!</v>
      </c>
      <c r="N100" s="75" t="e">
        <f>Results!G108</f>
        <v>#DIV/0!</v>
      </c>
    </row>
    <row r="101" spans="10:14" ht="15" customHeight="1">
      <c r="J101" s="66"/>
      <c r="K101" s="37" t="str">
        <f>Results!C109</f>
        <v>A11</v>
      </c>
      <c r="L101" s="37" t="str">
        <f>Results!B109</f>
        <v>NM_007315</v>
      </c>
      <c r="M101" s="75" t="e">
        <f>Results!F109</f>
        <v>#DIV/0!</v>
      </c>
      <c r="N101" s="75" t="e">
        <f>Results!G109</f>
        <v>#DIV/0!</v>
      </c>
    </row>
    <row r="102" spans="10:14" ht="15" customHeight="1">
      <c r="J102" s="66"/>
      <c r="K102" s="37" t="str">
        <f>Results!C110</f>
        <v>A12</v>
      </c>
      <c r="L102" s="37" t="str">
        <f>Results!B110</f>
        <v>NM_004333</v>
      </c>
      <c r="M102" s="75" t="e">
        <f>Results!F110</f>
        <v>#DIV/0!</v>
      </c>
      <c r="N102" s="75" t="e">
        <f>Results!G110</f>
        <v>#DIV/0!</v>
      </c>
    </row>
    <row r="103" spans="10:14" ht="15" customHeight="1">
      <c r="J103" s="66"/>
      <c r="K103" s="37" t="str">
        <f>Results!C111</f>
        <v>B01</v>
      </c>
      <c r="L103" s="37" t="str">
        <f>Results!B111</f>
        <v>NM_004599</v>
      </c>
      <c r="M103" s="75" t="e">
        <f>Results!F111</f>
        <v>#DIV/0!</v>
      </c>
      <c r="N103" s="75" t="e">
        <f>Results!G111</f>
        <v>#DIV/0!</v>
      </c>
    </row>
    <row r="104" spans="10:14" ht="15" customHeight="1">
      <c r="J104" s="66"/>
      <c r="K104" s="37" t="str">
        <f>Results!C112</f>
        <v>B02</v>
      </c>
      <c r="L104" s="37" t="str">
        <f>Results!B112</f>
        <v>NM_005989</v>
      </c>
      <c r="M104" s="75" t="e">
        <f>Results!F112</f>
        <v>#DIV/0!</v>
      </c>
      <c r="N104" s="75" t="e">
        <f>Results!G112</f>
        <v>#DIV/0!</v>
      </c>
    </row>
    <row r="105" spans="10:14" ht="15" customHeight="1">
      <c r="J105" s="66"/>
      <c r="K105" s="37" t="str">
        <f>Results!C113</f>
        <v>B03</v>
      </c>
      <c r="L105" s="37" t="str">
        <f>Results!B113</f>
        <v>NM_003118</v>
      </c>
      <c r="M105" s="75" t="e">
        <f>Results!F113</f>
        <v>#DIV/0!</v>
      </c>
      <c r="N105" s="75" t="e">
        <f>Results!G113</f>
        <v>#DIV/0!</v>
      </c>
    </row>
    <row r="106" spans="10:14" ht="15" customHeight="1">
      <c r="J106" s="66"/>
      <c r="K106" s="37" t="str">
        <f>Results!C114</f>
        <v>B04</v>
      </c>
      <c r="L106" s="37" t="str">
        <f>Results!B114</f>
        <v>NM_003113</v>
      </c>
      <c r="M106" s="75" t="e">
        <f>Results!F114</f>
        <v>#DIV/0!</v>
      </c>
      <c r="N106" s="75" t="e">
        <f>Results!G114</f>
        <v>#DIV/0!</v>
      </c>
    </row>
    <row r="107" spans="10:14" ht="15" customHeight="1">
      <c r="J107" s="66"/>
      <c r="K107" s="37" t="str">
        <f>Results!C115</f>
        <v>B05</v>
      </c>
      <c r="L107" s="37" t="str">
        <f>Results!B115</f>
        <v>NM_003062</v>
      </c>
      <c r="M107" s="75" t="e">
        <f>Results!F115</f>
        <v>#DIV/0!</v>
      </c>
      <c r="N107" s="75" t="e">
        <f>Results!G115</f>
        <v>#DIV/0!</v>
      </c>
    </row>
    <row r="108" spans="10:14" ht="15" customHeight="1">
      <c r="J108" s="66"/>
      <c r="K108" s="37" t="str">
        <f>Results!C116</f>
        <v>B06</v>
      </c>
      <c r="L108" s="37" t="str">
        <f>Results!B116</f>
        <v>NM_022743</v>
      </c>
      <c r="M108" s="75" t="e">
        <f>Results!F116</f>
        <v>#DIV/0!</v>
      </c>
      <c r="N108" s="75" t="e">
        <f>Results!G116</f>
        <v>#DIV/0!</v>
      </c>
    </row>
    <row r="109" spans="10:14" ht="15" customHeight="1">
      <c r="J109" s="66"/>
      <c r="K109" s="37" t="str">
        <f>Results!C117</f>
        <v>B07</v>
      </c>
      <c r="L109" s="37" t="str">
        <f>Results!B117</f>
        <v>NM_001035511</v>
      </c>
      <c r="M109" s="75" t="e">
        <f>Results!F117</f>
        <v>#DIV/0!</v>
      </c>
      <c r="N109" s="75" t="e">
        <f>Results!G117</f>
        <v>#DIV/0!</v>
      </c>
    </row>
    <row r="110" spans="10:14" ht="15" customHeight="1">
      <c r="J110" s="66"/>
      <c r="K110" s="37" t="str">
        <f>Results!C118</f>
        <v>B08</v>
      </c>
      <c r="L110" s="37" t="str">
        <f>Results!B118</f>
        <v>NM_002985</v>
      </c>
      <c r="M110" s="75" t="e">
        <f>Results!F118</f>
        <v>#DIV/0!</v>
      </c>
      <c r="N110" s="75" t="e">
        <f>Results!G118</f>
        <v>#DIV/0!</v>
      </c>
    </row>
    <row r="111" spans="10:14" ht="15" customHeight="1">
      <c r="J111" s="66"/>
      <c r="K111" s="37" t="str">
        <f>Results!C119</f>
        <v>B09</v>
      </c>
      <c r="L111" s="37" t="str">
        <f>Results!B119</f>
        <v>NM_002982</v>
      </c>
      <c r="M111" s="75" t="e">
        <f>Results!F119</f>
        <v>#DIV/0!</v>
      </c>
      <c r="N111" s="75" t="e">
        <f>Results!G119</f>
        <v>#DIV/0!</v>
      </c>
    </row>
    <row r="112" spans="10:14" ht="15" customHeight="1">
      <c r="J112" s="66"/>
      <c r="K112" s="37" t="str">
        <f>Results!C120</f>
        <v>B10</v>
      </c>
      <c r="L112" s="37" t="str">
        <f>Results!B120</f>
        <v>NM_005622</v>
      </c>
      <c r="M112" s="75" t="e">
        <f>Results!F120</f>
        <v>#DIV/0!</v>
      </c>
      <c r="N112" s="75" t="e">
        <f>Results!G120</f>
        <v>#DIV/0!</v>
      </c>
    </row>
    <row r="113" spans="10:14" ht="15" customHeight="1">
      <c r="J113" s="66"/>
      <c r="K113" s="37" t="str">
        <f>Results!C121</f>
        <v>B11</v>
      </c>
      <c r="L113" s="37" t="str">
        <f>Results!B121</f>
        <v>NM_012421</v>
      </c>
      <c r="M113" s="75" t="e">
        <f>Results!F121</f>
        <v>#DIV/0!</v>
      </c>
      <c r="N113" s="75" t="e">
        <f>Results!G121</f>
        <v>#DIV/0!</v>
      </c>
    </row>
    <row r="114" spans="10:14" ht="15" customHeight="1">
      <c r="J114" s="66"/>
      <c r="K114" s="37" t="str">
        <f>Results!C122</f>
        <v>B12</v>
      </c>
      <c r="L114" s="37" t="str">
        <f>Results!B122</f>
        <v>NM_002914</v>
      </c>
      <c r="M114" s="75" t="e">
        <f>Results!F122</f>
        <v>#DIV/0!</v>
      </c>
      <c r="N114" s="75" t="e">
        <f>Results!G122</f>
        <v>#DIV/0!</v>
      </c>
    </row>
    <row r="115" spans="10:14" ht="15" customHeight="1">
      <c r="J115" s="66"/>
      <c r="K115" s="37" t="str">
        <f>Results!C123</f>
        <v>C01</v>
      </c>
      <c r="L115" s="37" t="str">
        <f>Results!B123</f>
        <v>NM_000657</v>
      </c>
      <c r="M115" s="75" t="e">
        <f>Results!F123</f>
        <v>#DIV/0!</v>
      </c>
      <c r="N115" s="75" t="e">
        <f>Results!G123</f>
        <v>#DIV/0!</v>
      </c>
    </row>
    <row r="116" spans="10:14" ht="15" customHeight="1">
      <c r="J116" s="66"/>
      <c r="K116" s="37" t="str">
        <f>Results!C124</f>
        <v>C02</v>
      </c>
      <c r="L116" s="37" t="str">
        <f>Results!B124</f>
        <v>NM_000321</v>
      </c>
      <c r="M116" s="75" t="e">
        <f>Results!F124</f>
        <v>#DIV/0!</v>
      </c>
      <c r="N116" s="75" t="e">
        <f>Results!G124</f>
        <v>#DIV/0!</v>
      </c>
    </row>
    <row r="117" spans="10:14" ht="15" customHeight="1">
      <c r="J117" s="66"/>
      <c r="K117" s="37" t="str">
        <f>Results!C125</f>
        <v>C03</v>
      </c>
      <c r="L117" s="37" t="str">
        <f>Results!B125</f>
        <v>NM_134424</v>
      </c>
      <c r="M117" s="75" t="e">
        <f>Results!F125</f>
        <v>#DIV/0!</v>
      </c>
      <c r="N117" s="75" t="e">
        <f>Results!G125</f>
        <v>#DIV/0!</v>
      </c>
    </row>
    <row r="118" spans="10:14" ht="15" customHeight="1">
      <c r="J118" s="66"/>
      <c r="K118" s="37" t="str">
        <f>Results!C126</f>
        <v>C04</v>
      </c>
      <c r="L118" s="37" t="str">
        <f>Results!B126</f>
        <v>NM_000963</v>
      </c>
      <c r="M118" s="75" t="e">
        <f>Results!F126</f>
        <v>#DIV/0!</v>
      </c>
      <c r="N118" s="75" t="e">
        <f>Results!G126</f>
        <v>#DIV/0!</v>
      </c>
    </row>
    <row r="119" spans="10:14" ht="15" customHeight="1">
      <c r="J119" s="66"/>
      <c r="K119" s="37" t="str">
        <f>Results!C127</f>
        <v>C05</v>
      </c>
      <c r="L119" s="37" t="str">
        <f>Results!B127</f>
        <v>NM_000264</v>
      </c>
      <c r="M119" s="75" t="e">
        <f>Results!F127</f>
        <v>#DIV/0!</v>
      </c>
      <c r="N119" s="75" t="e">
        <f>Results!G127</f>
        <v>#DIV/0!</v>
      </c>
    </row>
    <row r="120" spans="10:14" ht="15" customHeight="1">
      <c r="J120" s="66"/>
      <c r="K120" s="37" t="str">
        <f>Results!C128</f>
        <v>C06</v>
      </c>
      <c r="L120" s="37" t="str">
        <f>Results!B128</f>
        <v>NM_002800</v>
      </c>
      <c r="M120" s="75" t="e">
        <f>Results!F128</f>
        <v>#DIV/0!</v>
      </c>
      <c r="N120" s="75" t="e">
        <f>Results!G128</f>
        <v>#DIV/0!</v>
      </c>
    </row>
    <row r="121" spans="10:14" ht="15" customHeight="1">
      <c r="J121" s="66"/>
      <c r="K121" s="37" t="str">
        <f>Results!C129</f>
        <v>C07</v>
      </c>
      <c r="L121" s="37" t="str">
        <f>Results!B129</f>
        <v>NM_000313</v>
      </c>
      <c r="M121" s="75" t="e">
        <f>Results!F129</f>
        <v>#DIV/0!</v>
      </c>
      <c r="N121" s="75" t="e">
        <f>Results!G129</f>
        <v>#DIV/0!</v>
      </c>
    </row>
    <row r="122" spans="10:14" ht="15" customHeight="1">
      <c r="J122" s="66"/>
      <c r="K122" s="37" t="str">
        <f>Results!C130</f>
        <v>C08</v>
      </c>
      <c r="L122" s="37" t="str">
        <f>Results!B130</f>
        <v>NM_006259</v>
      </c>
      <c r="M122" s="75" t="e">
        <f>Results!F130</f>
        <v>#DIV/0!</v>
      </c>
      <c r="N122" s="75" t="e">
        <f>Results!G130</f>
        <v>#DIV/0!</v>
      </c>
    </row>
    <row r="123" spans="10:14" ht="15" customHeight="1">
      <c r="J123" s="66"/>
      <c r="K123" s="37" t="str">
        <f>Results!C131</f>
        <v>C09</v>
      </c>
      <c r="L123" s="37" t="str">
        <f>Results!B131</f>
        <v>NM_017589</v>
      </c>
      <c r="M123" s="75" t="e">
        <f>Results!F131</f>
        <v>#DIV/0!</v>
      </c>
      <c r="N123" s="75" t="e">
        <f>Results!G131</f>
        <v>#DIV/0!</v>
      </c>
    </row>
    <row r="124" spans="10:14" ht="15" customHeight="1">
      <c r="J124" s="66"/>
      <c r="K124" s="37" t="str">
        <f>Results!C132</f>
        <v>C10</v>
      </c>
      <c r="L124" s="37" t="str">
        <f>Results!B132</f>
        <v>NM_019093</v>
      </c>
      <c r="M124" s="75" t="e">
        <f>Results!F132</f>
        <v>#DIV/0!</v>
      </c>
      <c r="N124" s="75" t="e">
        <f>Results!G132</f>
        <v>#DIV/0!</v>
      </c>
    </row>
    <row r="125" spans="10:14" ht="15" customHeight="1">
      <c r="J125" s="66"/>
      <c r="K125" s="37" t="str">
        <f>Results!C133</f>
        <v>C11</v>
      </c>
      <c r="L125" s="37" t="str">
        <f>Results!B133</f>
        <v>NM_007120</v>
      </c>
      <c r="M125" s="75" t="e">
        <f>Results!F133</f>
        <v>#DIV/0!</v>
      </c>
      <c r="N125" s="75" t="e">
        <f>Results!G133</f>
        <v>#DIV/0!</v>
      </c>
    </row>
    <row r="126" spans="10:14" ht="15" customHeight="1">
      <c r="J126" s="66"/>
      <c r="K126" s="37" t="str">
        <f>Results!C134</f>
        <v>C12</v>
      </c>
      <c r="L126" s="37" t="str">
        <f>Results!B134</f>
        <v>NM_205862</v>
      </c>
      <c r="M126" s="75" t="e">
        <f>Results!F134</f>
        <v>#DIV/0!</v>
      </c>
      <c r="N126" s="75" t="e">
        <f>Results!G134</f>
        <v>#DIV/0!</v>
      </c>
    </row>
    <row r="127" spans="10:14" ht="15" customHeight="1">
      <c r="J127" s="66"/>
      <c r="K127" s="37" t="str">
        <f>Results!C135</f>
        <v>D01</v>
      </c>
      <c r="L127" s="37" t="str">
        <f>Results!B135</f>
        <v>NM_019075</v>
      </c>
      <c r="M127" s="75" t="e">
        <f>Results!F135</f>
        <v>#DIV/0!</v>
      </c>
      <c r="N127" s="75" t="e">
        <f>Results!G135</f>
        <v>#DIV/0!</v>
      </c>
    </row>
    <row r="128" spans="10:14" ht="15" customHeight="1">
      <c r="J128" s="66"/>
      <c r="K128" s="37" t="str">
        <f>Results!C136</f>
        <v>D02</v>
      </c>
      <c r="L128" s="37" t="str">
        <f>Results!B136</f>
        <v>NM_000940</v>
      </c>
      <c r="M128" s="75" t="e">
        <f>Results!F136</f>
        <v>#DIV/0!</v>
      </c>
      <c r="N128" s="75" t="e">
        <f>Results!G136</f>
        <v>#DIV/0!</v>
      </c>
    </row>
    <row r="129" spans="10:14" ht="15" customHeight="1">
      <c r="J129" s="66"/>
      <c r="K129" s="37" t="str">
        <f>Results!C137</f>
        <v>D03</v>
      </c>
      <c r="L129" s="37" t="str">
        <f>Results!B137</f>
        <v>NM_005035</v>
      </c>
      <c r="M129" s="75" t="e">
        <f>Results!F137</f>
        <v>#DIV/0!</v>
      </c>
      <c r="N129" s="75" t="e">
        <f>Results!G137</f>
        <v>#DIV/0!</v>
      </c>
    </row>
    <row r="130" spans="10:14" ht="15" customHeight="1">
      <c r="J130" s="66"/>
      <c r="K130" s="37" t="str">
        <f>Results!C138</f>
        <v>D04</v>
      </c>
      <c r="L130" s="37" t="str">
        <f>Results!B138</f>
        <v>NM_001018111</v>
      </c>
      <c r="M130" s="75" t="e">
        <f>Results!F138</f>
        <v>#DIV/0!</v>
      </c>
      <c r="N130" s="75" t="e">
        <f>Results!G138</f>
        <v>#DIV/0!</v>
      </c>
    </row>
    <row r="131" spans="10:14" ht="15" customHeight="1">
      <c r="J131" s="66"/>
      <c r="K131" s="37" t="str">
        <f>Results!C139</f>
        <v>D05</v>
      </c>
      <c r="L131" s="37" t="str">
        <f>Results!B139</f>
        <v>NM_000301</v>
      </c>
      <c r="M131" s="75" t="e">
        <f>Results!F139</f>
        <v>#DIV/0!</v>
      </c>
      <c r="N131" s="75" t="e">
        <f>Results!G139</f>
        <v>#DIV/0!</v>
      </c>
    </row>
    <row r="132" spans="10:14" ht="15" customHeight="1">
      <c r="J132" s="66"/>
      <c r="K132" s="37" t="str">
        <f>Results!C140</f>
        <v>D06</v>
      </c>
      <c r="L132" s="37" t="str">
        <f>Results!B140</f>
        <v>NM_002661</v>
      </c>
      <c r="M132" s="75" t="e">
        <f>Results!F140</f>
        <v>#DIV/0!</v>
      </c>
      <c r="N132" s="75" t="e">
        <f>Results!G140</f>
        <v>#DIV/0!</v>
      </c>
    </row>
    <row r="133" spans="10:14" ht="15" customHeight="1">
      <c r="J133" s="66"/>
      <c r="K133" s="37" t="str">
        <f>Results!C141</f>
        <v>D07</v>
      </c>
      <c r="L133" s="37" t="str">
        <f>Results!B141</f>
        <v>NM_000298</v>
      </c>
      <c r="M133" s="75" t="e">
        <f>Results!F141</f>
        <v>#DIV/0!</v>
      </c>
      <c r="N133" s="75" t="e">
        <f>Results!G141</f>
        <v>#DIV/0!</v>
      </c>
    </row>
    <row r="134" spans="10:14" ht="15" customHeight="1">
      <c r="J134" s="66"/>
      <c r="K134" s="37" t="str">
        <f>Results!C142</f>
        <v>D08</v>
      </c>
      <c r="L134" s="37" t="str">
        <f>Results!B142</f>
        <v>NM_000295</v>
      </c>
      <c r="M134" s="75" t="e">
        <f>Results!F142</f>
        <v>#DIV/0!</v>
      </c>
      <c r="N134" s="75" t="e">
        <f>Results!G142</f>
        <v>#DIV/0!</v>
      </c>
    </row>
    <row r="135" spans="10:14" ht="15" customHeight="1">
      <c r="J135" s="66"/>
      <c r="K135" s="37" t="str">
        <f>Results!C143</f>
        <v>D09</v>
      </c>
      <c r="L135" s="37" t="str">
        <f>Results!B143</f>
        <v>NM_000927</v>
      </c>
      <c r="M135" s="75" t="e">
        <f>Results!F143</f>
        <v>#DIV/0!</v>
      </c>
      <c r="N135" s="75" t="e">
        <f>Results!G143</f>
        <v>#DIV/0!</v>
      </c>
    </row>
    <row r="136" spans="10:14" ht="15" customHeight="1">
      <c r="J136" s="66"/>
      <c r="K136" s="37" t="str">
        <f>Results!C144</f>
        <v>D10</v>
      </c>
      <c r="L136" s="37" t="str">
        <f>Results!B144</f>
        <v>NM_002631</v>
      </c>
      <c r="M136" s="75" t="e">
        <f>Results!F144</f>
        <v>#DIV/0!</v>
      </c>
      <c r="N136" s="75" t="e">
        <f>Results!G144</f>
        <v>#DIV/0!</v>
      </c>
    </row>
    <row r="137" spans="10:14" ht="15" customHeight="1">
      <c r="J137" s="66"/>
      <c r="K137" s="37" t="str">
        <f>Results!C145</f>
        <v>D11</v>
      </c>
      <c r="L137" s="37" t="str">
        <f>Results!B145</f>
        <v>NM_002575</v>
      </c>
      <c r="M137" s="75" t="e">
        <f>Results!F145</f>
        <v>#DIV/0!</v>
      </c>
      <c r="N137" s="75" t="e">
        <f>Results!G145</f>
        <v>#DIV/0!</v>
      </c>
    </row>
    <row r="138" spans="10:14" ht="15" customHeight="1">
      <c r="J138" s="66"/>
      <c r="K138" s="37" t="str">
        <f>Results!C146</f>
        <v>D12</v>
      </c>
      <c r="L138" s="37" t="str">
        <f>Results!B146</f>
        <v>NM_000602</v>
      </c>
      <c r="M138" s="75" t="e">
        <f>Results!F146</f>
        <v>#DIV/0!</v>
      </c>
      <c r="N138" s="75" t="e">
        <f>Results!G146</f>
        <v>#DIV/0!</v>
      </c>
    </row>
    <row r="139" spans="10:14" ht="15" customHeight="1">
      <c r="J139" s="66"/>
      <c r="K139" s="37" t="str">
        <f>Results!C147</f>
        <v>E01</v>
      </c>
      <c r="L139" s="37" t="str">
        <f>Results!B147</f>
        <v>NM_000625</v>
      </c>
      <c r="M139" s="75" t="e">
        <f>Results!F147</f>
        <v>#DIV/0!</v>
      </c>
      <c r="N139" s="75" t="e">
        <f>Results!G147</f>
        <v>#DIV/0!</v>
      </c>
    </row>
    <row r="140" spans="10:14" ht="15" customHeight="1">
      <c r="J140" s="66"/>
      <c r="K140" s="37" t="str">
        <f>Results!C148</f>
        <v>E02</v>
      </c>
      <c r="L140" s="37" t="str">
        <f>Results!B148</f>
        <v>NM_001077493</v>
      </c>
      <c r="M140" s="75" t="e">
        <f>Results!F148</f>
        <v>#DIV/0!</v>
      </c>
      <c r="N140" s="75" t="e">
        <f>Results!G148</f>
        <v>#DIV/0!</v>
      </c>
    </row>
    <row r="141" spans="10:14" ht="15" customHeight="1">
      <c r="J141" s="66"/>
      <c r="K141" s="37" t="str">
        <f>Results!C149</f>
        <v>E03</v>
      </c>
      <c r="L141" s="37" t="str">
        <f>Results!B149</f>
        <v>NM_002467</v>
      </c>
      <c r="M141" s="75" t="e">
        <f>Results!F149</f>
        <v>#DIV/0!</v>
      </c>
      <c r="N141" s="75" t="e">
        <f>Results!G149</f>
        <v>#DIV/0!</v>
      </c>
    </row>
    <row r="142" spans="10:14" ht="15" customHeight="1">
      <c r="J142" s="66"/>
      <c r="K142" s="37" t="str">
        <f>Results!C150</f>
        <v>E04</v>
      </c>
      <c r="L142" s="37" t="str">
        <f>Results!B150</f>
        <v>NM_002462</v>
      </c>
      <c r="M142" s="75" t="e">
        <f>Results!F150</f>
        <v>#DIV/0!</v>
      </c>
      <c r="N142" s="75" t="e">
        <f>Results!G150</f>
        <v>#DIV/0!</v>
      </c>
    </row>
    <row r="143" spans="10:14" ht="15" customHeight="1">
      <c r="J143" s="66"/>
      <c r="K143" s="37" t="str">
        <f>Results!C151</f>
        <v>E05</v>
      </c>
      <c r="L143" s="37" t="str">
        <f>Results!B151</f>
        <v>NM_002454</v>
      </c>
      <c r="M143" s="75" t="e">
        <f>Results!F151</f>
        <v>#DIV/0!</v>
      </c>
      <c r="N143" s="75" t="e">
        <f>Results!G151</f>
        <v>#DIV/0!</v>
      </c>
    </row>
    <row r="144" spans="10:14" ht="15" customHeight="1">
      <c r="J144" s="66"/>
      <c r="K144" s="37" t="str">
        <f>Results!C152</f>
        <v>E06</v>
      </c>
      <c r="L144" s="37" t="str">
        <f>Results!B152</f>
        <v>NM_005952</v>
      </c>
      <c r="M144" s="75" t="e">
        <f>Results!F152</f>
        <v>#DIV/0!</v>
      </c>
      <c r="N144" s="75" t="e">
        <f>Results!G152</f>
        <v>#DIV/0!</v>
      </c>
    </row>
    <row r="145" spans="10:14" ht="15" customHeight="1">
      <c r="J145" s="66"/>
      <c r="K145" s="37" t="str">
        <f>Results!C153</f>
        <v>E07</v>
      </c>
      <c r="L145" s="37" t="str">
        <f>Results!B153</f>
        <v>NM_000251</v>
      </c>
      <c r="M145" s="75" t="e">
        <f>Results!F153</f>
        <v>#DIV/0!</v>
      </c>
      <c r="N145" s="75" t="e">
        <f>Results!G153</f>
        <v>#DIV/0!</v>
      </c>
    </row>
    <row r="146" spans="10:14" ht="15" customHeight="1">
      <c r="J146" s="66"/>
      <c r="K146" s="37" t="str">
        <f>Results!C154</f>
        <v>E08</v>
      </c>
      <c r="L146" s="37" t="str">
        <f>Results!B154</f>
        <v>NM_019899</v>
      </c>
      <c r="M146" s="75" t="e">
        <f>Results!F154</f>
        <v>#DIV/0!</v>
      </c>
      <c r="N146" s="75" t="e">
        <f>Results!G154</f>
        <v>#DIV/0!</v>
      </c>
    </row>
    <row r="147" spans="10:14" ht="15" customHeight="1">
      <c r="J147" s="66"/>
      <c r="K147" s="37" t="str">
        <f>Results!C155</f>
        <v>E09</v>
      </c>
      <c r="L147" s="37" t="str">
        <f>Results!B155</f>
        <v>NM_002426</v>
      </c>
      <c r="M147" s="75" t="e">
        <f>Results!F155</f>
        <v>#DIV/0!</v>
      </c>
      <c r="N147" s="75" t="e">
        <f>Results!G155</f>
        <v>#DIV/0!</v>
      </c>
    </row>
    <row r="148" spans="10:14" ht="15" customHeight="1">
      <c r="J148" s="66"/>
      <c r="K148" s="37" t="str">
        <f>Results!C156</f>
        <v>E10</v>
      </c>
      <c r="L148" s="37" t="str">
        <f>Results!B156</f>
        <v>NM_002424</v>
      </c>
      <c r="M148" s="75" t="e">
        <f>Results!F156</f>
        <v>#DIV/0!</v>
      </c>
      <c r="N148" s="75" t="e">
        <f>Results!G156</f>
        <v>#DIV/0!</v>
      </c>
    </row>
    <row r="149" spans="10:14" ht="15" customHeight="1">
      <c r="J149" s="66"/>
      <c r="K149" s="37" t="str">
        <f>Results!C157</f>
        <v>E11</v>
      </c>
      <c r="L149" s="37" t="str">
        <f>Results!B157</f>
        <v>NM_000249</v>
      </c>
      <c r="M149" s="75" t="e">
        <f>Results!F157</f>
        <v>#DIV/0!</v>
      </c>
      <c r="N149" s="75" t="e">
        <f>Results!G157</f>
        <v>#DIV/0!</v>
      </c>
    </row>
    <row r="150" spans="10:14" ht="15" customHeight="1">
      <c r="J150" s="66"/>
      <c r="K150" s="37" t="str">
        <f>Results!C158</f>
        <v>E12</v>
      </c>
      <c r="L150" s="37" t="str">
        <f>Results!B158</f>
        <v>NM_000246</v>
      </c>
      <c r="M150" s="75" t="e">
        <f>Results!F158</f>
        <v>#DIV/0!</v>
      </c>
      <c r="N150" s="75" t="e">
        <f>Results!G158</f>
        <v>#DIV/0!</v>
      </c>
    </row>
    <row r="151" spans="10:14" ht="15" customHeight="1">
      <c r="J151" s="66"/>
      <c r="K151" s="37" t="str">
        <f>Results!C159</f>
        <v>F01</v>
      </c>
      <c r="L151" s="37" t="str">
        <f>Results!B159</f>
        <v>NM_000428</v>
      </c>
      <c r="M151" s="75" t="e">
        <f>Results!F159</f>
        <v>#DIV/0!</v>
      </c>
      <c r="N151" s="75" t="e">
        <f>Results!G159</f>
        <v>#DIV/0!</v>
      </c>
    </row>
    <row r="152" spans="10:14" ht="15" customHeight="1">
      <c r="J152" s="66"/>
      <c r="K152" s="37" t="str">
        <f>Results!C160</f>
        <v>F02</v>
      </c>
      <c r="L152" s="37" t="str">
        <f>Results!B160</f>
        <v>NM_000236</v>
      </c>
      <c r="M152" s="75" t="e">
        <f>Results!F160</f>
        <v>#DIV/0!</v>
      </c>
      <c r="N152" s="75" t="e">
        <f>Results!G160</f>
        <v>#DIV/0!</v>
      </c>
    </row>
    <row r="153" spans="10:14" ht="15" customHeight="1">
      <c r="J153" s="66"/>
      <c r="K153" s="37" t="str">
        <f>Results!C161</f>
        <v>F03</v>
      </c>
      <c r="L153" s="37" t="str">
        <f>Results!B161</f>
        <v>NM_000222</v>
      </c>
      <c r="M153" s="75" t="e">
        <f>Results!F161</f>
        <v>#DIV/0!</v>
      </c>
      <c r="N153" s="75" t="e">
        <f>Results!G161</f>
        <v>#DIV/0!</v>
      </c>
    </row>
    <row r="154" spans="10:14" ht="15" customHeight="1">
      <c r="J154" s="66"/>
      <c r="K154" s="37" t="str">
        <f>Results!C162</f>
        <v>F04</v>
      </c>
      <c r="L154" s="37" t="str">
        <f>Results!B162</f>
        <v>NM_013289</v>
      </c>
      <c r="M154" s="75" t="e">
        <f>Results!F162</f>
        <v>#DIV/0!</v>
      </c>
      <c r="N154" s="75" t="e">
        <f>Results!G162</f>
        <v>#DIV/0!</v>
      </c>
    </row>
    <row r="155" spans="10:14" ht="15" customHeight="1">
      <c r="J155" s="66"/>
      <c r="K155" s="37" t="str">
        <f>Results!C163</f>
        <v>F05</v>
      </c>
      <c r="L155" s="37" t="str">
        <f>Results!B163</f>
        <v>NM_012313</v>
      </c>
      <c r="M155" s="75" t="e">
        <f>Results!F163</f>
        <v>#DIV/0!</v>
      </c>
      <c r="N155" s="75" t="e">
        <f>Results!G163</f>
        <v>#DIV/0!</v>
      </c>
    </row>
    <row r="156" spans="10:14" ht="15" customHeight="1">
      <c r="J156" s="66"/>
      <c r="K156" s="37" t="str">
        <f>Results!C164</f>
        <v>F06</v>
      </c>
      <c r="L156" s="37" t="str">
        <f>Results!B164</f>
        <v>NM_002255</v>
      </c>
      <c r="M156" s="75" t="e">
        <f>Results!F164</f>
        <v>#DIV/0!</v>
      </c>
      <c r="N156" s="75" t="e">
        <f>Results!G164</f>
        <v>#DIV/0!</v>
      </c>
    </row>
    <row r="157" spans="10:14" ht="15" customHeight="1">
      <c r="J157" s="66"/>
      <c r="K157" s="37" t="str">
        <f>Results!C165</f>
        <v>F07</v>
      </c>
      <c r="L157" s="37" t="str">
        <f>Results!B165</f>
        <v>NM_015868</v>
      </c>
      <c r="M157" s="75" t="e">
        <f>Results!F165</f>
        <v>#DIV/0!</v>
      </c>
      <c r="N157" s="75" t="e">
        <f>Results!G165</f>
        <v>#DIV/0!</v>
      </c>
    </row>
    <row r="158" spans="10:14" ht="15" customHeight="1">
      <c r="J158" s="66"/>
      <c r="K158" s="37" t="str">
        <f>Results!C166</f>
        <v>F08</v>
      </c>
      <c r="L158" s="37" t="str">
        <f>Results!B166</f>
        <v>NM_014218</v>
      </c>
      <c r="M158" s="75" t="e">
        <f>Results!F166</f>
        <v>#DIV/0!</v>
      </c>
      <c r="N158" s="75" t="e">
        <f>Results!G166</f>
        <v>#DIV/0!</v>
      </c>
    </row>
    <row r="159" spans="10:14" ht="15" customHeight="1">
      <c r="J159" s="66"/>
      <c r="K159" s="37" t="str">
        <f>Results!C167</f>
        <v>F09</v>
      </c>
      <c r="L159" s="37" t="str">
        <f>Results!B167</f>
        <v>NM_002253</v>
      </c>
      <c r="M159" s="75" t="e">
        <f>Results!F167</f>
        <v>#DIV/0!</v>
      </c>
      <c r="N159" s="75" t="e">
        <f>Results!G167</f>
        <v>#DIV/0!</v>
      </c>
    </row>
    <row r="160" spans="10:14" ht="15" customHeight="1">
      <c r="J160" s="66"/>
      <c r="K160" s="37" t="str">
        <f>Results!C168</f>
        <v>F10</v>
      </c>
      <c r="L160" s="37" t="str">
        <f>Results!B168</f>
        <v>NM_002239</v>
      </c>
      <c r="M160" s="75" t="e">
        <f>Results!F168</f>
        <v>#DIV/0!</v>
      </c>
      <c r="N160" s="75" t="e">
        <f>Results!G168</f>
        <v>#DIV/0!</v>
      </c>
    </row>
    <row r="161" spans="10:14" ht="15" customHeight="1">
      <c r="J161" s="66"/>
      <c r="K161" s="37" t="str">
        <f>Results!C169</f>
        <v>F11</v>
      </c>
      <c r="L161" s="37" t="str">
        <f>Results!B169</f>
        <v>NM_002227</v>
      </c>
      <c r="M161" s="75" t="e">
        <f>Results!F169</f>
        <v>#DIV/0!</v>
      </c>
      <c r="N161" s="75" t="e">
        <f>Results!G169</f>
        <v>#DIV/0!</v>
      </c>
    </row>
    <row r="162" spans="10:14" ht="15" customHeight="1">
      <c r="J162" s="66"/>
      <c r="K162" s="37" t="str">
        <f>Results!C170</f>
        <v>F12</v>
      </c>
      <c r="L162" s="37" t="str">
        <f>Results!B170</f>
        <v>NM_002210</v>
      </c>
      <c r="M162" s="75" t="e">
        <f>Results!F170</f>
        <v>#DIV/0!</v>
      </c>
      <c r="N162" s="75" t="e">
        <f>Results!G170</f>
        <v>#DIV/0!</v>
      </c>
    </row>
    <row r="163" spans="10:14" ht="15" customHeight="1">
      <c r="J163" s="66"/>
      <c r="K163" s="37" t="str">
        <f>Results!C171</f>
        <v>G01</v>
      </c>
      <c r="L163" s="37" t="str">
        <f>Results!B171</f>
        <v>NM_002207</v>
      </c>
      <c r="M163" s="75" t="e">
        <f>Results!F171</f>
        <v>#DIV/0!</v>
      </c>
      <c r="N163" s="75" t="e">
        <f>Results!G171</f>
        <v>#DIV/0!</v>
      </c>
    </row>
    <row r="164" spans="10:14" ht="15" customHeight="1">
      <c r="J164" s="66"/>
      <c r="K164" s="37" t="str">
        <f>Results!C172</f>
        <v>G02</v>
      </c>
      <c r="L164" s="37" t="str">
        <f>Results!B172</f>
        <v>NM_000207</v>
      </c>
      <c r="M164" s="75" t="e">
        <f>Results!F172</f>
        <v>#DIV/0!</v>
      </c>
      <c r="N164" s="75" t="e">
        <f>Results!G172</f>
        <v>#DIV/0!</v>
      </c>
    </row>
    <row r="165" spans="10:14" ht="15" customHeight="1">
      <c r="J165" s="66"/>
      <c r="K165" s="37" t="str">
        <f>Results!C173</f>
        <v>G03</v>
      </c>
      <c r="L165" s="37" t="str">
        <f>Results!B173</f>
        <v>NM_001565</v>
      </c>
      <c r="M165" s="75" t="e">
        <f>Results!F173</f>
        <v>#DIV/0!</v>
      </c>
      <c r="N165" s="75" t="e">
        <f>Results!G173</f>
        <v>#DIV/0!</v>
      </c>
    </row>
    <row r="166" spans="10:14" ht="15" customHeight="1">
      <c r="J166" s="66"/>
      <c r="K166" s="37" t="str">
        <f>Results!C174</f>
        <v>G04</v>
      </c>
      <c r="L166" s="37" t="str">
        <f>Results!B174</f>
        <v>NM_005536</v>
      </c>
      <c r="M166" s="75" t="e">
        <f>Results!F174</f>
        <v>#DIV/0!</v>
      </c>
      <c r="N166" s="75" t="e">
        <f>Results!G174</f>
        <v>#DIV/0!</v>
      </c>
    </row>
    <row r="167" spans="10:14" ht="15" customHeight="1">
      <c r="J167" s="66"/>
      <c r="K167" s="37" t="str">
        <f>Results!C175</f>
        <v>G05</v>
      </c>
      <c r="L167" s="37" t="str">
        <f>Results!B175</f>
        <v>NM_005535</v>
      </c>
      <c r="M167" s="75" t="e">
        <f>Results!F175</f>
        <v>#DIV/0!</v>
      </c>
      <c r="N167" s="75" t="e">
        <f>Results!G175</f>
        <v>#DIV/0!</v>
      </c>
    </row>
    <row r="168" spans="10:14" ht="15" customHeight="1">
      <c r="J168" s="66"/>
      <c r="K168" s="37" t="str">
        <f>Results!C176</f>
        <v>G06</v>
      </c>
      <c r="L168" s="37" t="str">
        <f>Results!B176</f>
        <v>NM_000584</v>
      </c>
      <c r="M168" s="75" t="e">
        <f>Results!F176</f>
        <v>#DIV/0!</v>
      </c>
      <c r="N168" s="75" t="e">
        <f>Results!G176</f>
        <v>#DIV/0!</v>
      </c>
    </row>
    <row r="169" spans="10:14" ht="15" customHeight="1">
      <c r="J169" s="66"/>
      <c r="K169" s="37" t="str">
        <f>Results!C177</f>
        <v>G07</v>
      </c>
      <c r="L169" s="37" t="str">
        <f>Results!B177</f>
        <v>NM_000639</v>
      </c>
      <c r="M169" s="75" t="e">
        <f>Results!F177</f>
        <v>#DIV/0!</v>
      </c>
      <c r="N169" s="75" t="e">
        <f>Results!G177</f>
        <v>#DIV/0!</v>
      </c>
    </row>
    <row r="170" spans="10:14" ht="15" customHeight="1">
      <c r="J170" s="66"/>
      <c r="K170" s="37" t="str">
        <f>Results!C178</f>
        <v>G08</v>
      </c>
      <c r="L170" s="37" t="str">
        <f>Results!B178</f>
        <v>NM_000878</v>
      </c>
      <c r="M170" s="75" t="e">
        <f>Results!F178</f>
        <v>#DIV/0!</v>
      </c>
      <c r="N170" s="75" t="e">
        <f>Results!G178</f>
        <v>#DIV/0!</v>
      </c>
    </row>
    <row r="171" spans="10:14" ht="15" customHeight="1">
      <c r="J171" s="66"/>
      <c r="K171" s="37" t="str">
        <f>Results!C179</f>
        <v>G09</v>
      </c>
      <c r="L171" s="37" t="str">
        <f>Results!B179</f>
        <v>NM_000586</v>
      </c>
      <c r="M171" s="75" t="e">
        <f>Results!F179</f>
        <v>#DIV/0!</v>
      </c>
      <c r="N171" s="75" t="e">
        <f>Results!G179</f>
        <v>#DIV/0!</v>
      </c>
    </row>
    <row r="172" spans="10:14" ht="15" customHeight="1">
      <c r="J172" s="66"/>
      <c r="K172" s="37" t="str">
        <f>Results!C180</f>
        <v>G10</v>
      </c>
      <c r="L172" s="37" t="str">
        <f>Results!B180</f>
        <v>NM_000575</v>
      </c>
      <c r="M172" s="75" t="e">
        <f>Results!F180</f>
        <v>#DIV/0!</v>
      </c>
      <c r="N172" s="75" t="e">
        <f>Results!G180</f>
        <v>#DIV/0!</v>
      </c>
    </row>
    <row r="173" spans="10:14" ht="15" customHeight="1">
      <c r="J173" s="66"/>
      <c r="K173" s="37" t="str">
        <f>Results!C181</f>
        <v>G11</v>
      </c>
      <c r="L173" s="37" t="str">
        <f>Results!B181</f>
        <v>NM_002178</v>
      </c>
      <c r="M173" s="75" t="e">
        <f>Results!F181</f>
        <v>#DIV/0!</v>
      </c>
      <c r="N173" s="75" t="e">
        <f>Results!G181</f>
        <v>#DIV/0!</v>
      </c>
    </row>
    <row r="174" spans="10:14" ht="15" customHeight="1">
      <c r="J174" s="66"/>
      <c r="K174" s="37" t="str">
        <f>Results!C182</f>
        <v>G12</v>
      </c>
      <c r="L174" s="37" t="str">
        <f>Results!B182</f>
        <v>NM_000598</v>
      </c>
      <c r="M174" s="75" t="e">
        <f>Results!F182</f>
        <v>#DIV/0!</v>
      </c>
      <c r="N174" s="75" t="e">
        <f>Results!G182</f>
        <v>#DIV/0!</v>
      </c>
    </row>
  </sheetData>
  <mergeCells count="9">
    <mergeCell ref="A2:H2"/>
    <mergeCell ref="A4:H4"/>
    <mergeCell ref="J4:N4"/>
    <mergeCell ref="M5:N5"/>
    <mergeCell ref="J5:J6"/>
    <mergeCell ref="J7:J90"/>
    <mergeCell ref="J91:J174"/>
    <mergeCell ref="K5:K6"/>
    <mergeCell ref="L5:L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74"/>
  <sheetViews>
    <sheetView workbookViewId="0" topLeftCell="A1">
      <selection activeCell="M6" sqref="M6"/>
    </sheetView>
  </sheetViews>
  <sheetFormatPr defaultColWidth="9.00390625" defaultRowHeight="12.75"/>
  <cols>
    <col min="1" max="9" width="9.7109375" style="0" customWidth="1"/>
    <col min="10" max="10" width="4.7109375" style="0" customWidth="1"/>
    <col min="11" max="11" width="7.421875" style="0" customWidth="1"/>
    <col min="12" max="12" width="5.140625" style="0" customWidth="1"/>
    <col min="13" max="13" width="16.421875" style="0" customWidth="1"/>
    <col min="15" max="15" width="8.00390625" style="0" customWidth="1"/>
    <col min="16" max="19" width="10.7109375" style="0" customWidth="1"/>
  </cols>
  <sheetData>
    <row r="1" spans="1:9" ht="15" customHeight="1">
      <c r="A1" s="23" t="s">
        <v>696</v>
      </c>
      <c r="B1" s="23"/>
      <c r="C1" s="23"/>
      <c r="D1" s="41">
        <v>3</v>
      </c>
      <c r="F1" s="42" t="s">
        <v>697</v>
      </c>
      <c r="G1" s="42"/>
      <c r="H1" s="42"/>
      <c r="I1" s="41">
        <v>0.001</v>
      </c>
    </row>
    <row r="2" spans="1:9" ht="30" customHeight="1">
      <c r="A2" s="43" t="s">
        <v>698</v>
      </c>
      <c r="B2" s="44"/>
      <c r="C2" s="44"/>
      <c r="D2" s="44"/>
      <c r="E2" s="44"/>
      <c r="F2" s="44"/>
      <c r="G2" s="44"/>
      <c r="H2" s="44"/>
      <c r="I2" s="55"/>
    </row>
    <row r="3" spans="1:9" ht="30" customHeight="1">
      <c r="A3" s="43" t="s">
        <v>699</v>
      </c>
      <c r="B3" s="44"/>
      <c r="C3" s="44"/>
      <c r="D3" s="44"/>
      <c r="E3" s="44"/>
      <c r="F3" s="44"/>
      <c r="G3" s="44"/>
      <c r="H3" s="44"/>
      <c r="I3" s="55"/>
    </row>
    <row r="4" spans="1:9" ht="30" customHeight="1">
      <c r="A4" s="43" t="s">
        <v>692</v>
      </c>
      <c r="B4" s="44"/>
      <c r="C4" s="44"/>
      <c r="D4" s="44"/>
      <c r="E4" s="44"/>
      <c r="F4" s="44"/>
      <c r="G4" s="44"/>
      <c r="H4" s="44"/>
      <c r="I4" s="55"/>
    </row>
    <row r="5" spans="11:19" ht="15" customHeight="1">
      <c r="K5" s="56" t="s">
        <v>700</v>
      </c>
      <c r="L5" s="57"/>
      <c r="M5" s="57"/>
      <c r="N5" s="57"/>
      <c r="O5" s="58"/>
      <c r="P5" s="59"/>
      <c r="Q5" s="59"/>
      <c r="R5" s="59"/>
      <c r="S5" s="59"/>
    </row>
    <row r="6" spans="11:19" ht="15" customHeight="1">
      <c r="K6" s="60" t="s">
        <v>3</v>
      </c>
      <c r="L6" s="61" t="s">
        <v>631</v>
      </c>
      <c r="M6" s="62" t="s">
        <v>694</v>
      </c>
      <c r="N6" s="61" t="s">
        <v>701</v>
      </c>
      <c r="O6" s="61" t="s">
        <v>702</v>
      </c>
      <c r="P6" s="59"/>
      <c r="Q6" s="59"/>
      <c r="R6" s="59"/>
      <c r="S6" s="59"/>
    </row>
    <row r="7" spans="11:15" ht="15" customHeight="1">
      <c r="K7" s="63" t="str">
        <f>'Gene Table'!A3</f>
        <v>Plate 1</v>
      </c>
      <c r="L7" s="37" t="str">
        <f>Results!C3</f>
        <v>A01</v>
      </c>
      <c r="M7" s="37" t="str">
        <f>Results!B3</f>
        <v>NM_000546</v>
      </c>
      <c r="N7" s="64" t="e">
        <f>LOG(Results!H3,2)</f>
        <v>#DIV/0!</v>
      </c>
      <c r="O7" s="65" t="str">
        <f>Results!I3</f>
        <v>N/A</v>
      </c>
    </row>
    <row r="8" spans="11:15" ht="15" customHeight="1">
      <c r="K8" s="66"/>
      <c r="L8" s="37" t="str">
        <f>Results!C4</f>
        <v>A02</v>
      </c>
      <c r="M8" s="37" t="str">
        <f>Results!B4</f>
        <v>NM_000594</v>
      </c>
      <c r="N8" s="64" t="e">
        <f>LOG(Results!H4,2)</f>
        <v>#DIV/0!</v>
      </c>
      <c r="O8" s="65" t="str">
        <f>Results!I4</f>
        <v>N/A</v>
      </c>
    </row>
    <row r="9" spans="2:15" ht="15" customHeight="1">
      <c r="B9" s="45" t="e">
        <f>ROUNDUP(MIN(N7:N174),0)-10</f>
        <v>#DIV/0!</v>
      </c>
      <c r="C9" s="46">
        <f>'Volcano Plot'!I1</f>
        <v>0.001</v>
      </c>
      <c r="D9" s="46"/>
      <c r="E9" s="47"/>
      <c r="K9" s="66"/>
      <c r="L9" s="37" t="str">
        <f>Results!C5</f>
        <v>A03</v>
      </c>
      <c r="M9" s="37" t="str">
        <f>Results!B5</f>
        <v>NM_000410</v>
      </c>
      <c r="N9" s="64" t="e">
        <f>LOG(Results!H5,2)</f>
        <v>#DIV/0!</v>
      </c>
      <c r="O9" s="65" t="str">
        <f>Results!I5</f>
        <v>N/A</v>
      </c>
    </row>
    <row r="10" spans="2:15" ht="15" customHeight="1">
      <c r="B10" s="48" t="e">
        <f>ROUNDUP(MAX(N7:N174),0)+10</f>
        <v>#DIV/0!</v>
      </c>
      <c r="C10" s="49">
        <f>C9</f>
        <v>0.001</v>
      </c>
      <c r="D10" s="49"/>
      <c r="E10" s="50"/>
      <c r="K10" s="66"/>
      <c r="L10" s="37" t="str">
        <f>Results!C6</f>
        <v>A04</v>
      </c>
      <c r="M10" s="37" t="str">
        <f>Results!B6</f>
        <v>NM_005957</v>
      </c>
      <c r="N10" s="64" t="e">
        <f>LOG(Results!H6,2)</f>
        <v>#DIV/0!</v>
      </c>
      <c r="O10" s="65" t="str">
        <f>Results!I6</f>
        <v>N/A</v>
      </c>
    </row>
    <row r="11" spans="2:15" ht="15" customHeight="1">
      <c r="B11" s="51"/>
      <c r="C11" s="49"/>
      <c r="D11" s="49"/>
      <c r="E11" s="50"/>
      <c r="K11" s="66"/>
      <c r="L11" s="37" t="str">
        <f>Results!C7</f>
        <v>A05</v>
      </c>
      <c r="M11" s="37" t="str">
        <f>Results!B7</f>
        <v>NM_000572</v>
      </c>
      <c r="N11" s="64" t="e">
        <f>LOG(Results!H7,2)</f>
        <v>#DIV/0!</v>
      </c>
      <c r="O11" s="65" t="str">
        <f>Results!I7</f>
        <v>N/A</v>
      </c>
    </row>
    <row r="12" spans="2:19" ht="15" customHeight="1">
      <c r="B12" s="51">
        <v>1</v>
      </c>
      <c r="C12" s="49">
        <f>LOG('Volcano Plot'!D$1,2)</f>
        <v>1.58496250072116</v>
      </c>
      <c r="D12" s="49">
        <f>-1*C12</f>
        <v>-1.58496250072116</v>
      </c>
      <c r="E12" s="50">
        <v>0</v>
      </c>
      <c r="K12" s="66"/>
      <c r="L12" s="37" t="str">
        <f>Results!C8</f>
        <v>A06</v>
      </c>
      <c r="M12" s="37" t="str">
        <f>Results!B8</f>
        <v>NM_000576</v>
      </c>
      <c r="N12" s="64" t="e">
        <f>LOG(Results!H8,2)</f>
        <v>#DIV/0!</v>
      </c>
      <c r="O12" s="65" t="str">
        <f>Results!I8</f>
        <v>N/A</v>
      </c>
      <c r="P12" s="59"/>
      <c r="Q12" s="59"/>
      <c r="R12" s="59"/>
      <c r="S12" s="59"/>
    </row>
    <row r="13" spans="2:19" ht="15" customHeight="1">
      <c r="B13" s="52" t="e">
        <f>10^(ROUND(LOG(MIN(O7:O174)),0)-1)</f>
        <v>#NUM!</v>
      </c>
      <c r="C13" s="53">
        <f>LOG('Volcano Plot'!D$1,2)</f>
        <v>1.58496250072116</v>
      </c>
      <c r="D13" s="53">
        <f>-1*C13</f>
        <v>-1.58496250072116</v>
      </c>
      <c r="E13" s="54">
        <v>0</v>
      </c>
      <c r="K13" s="66"/>
      <c r="L13" s="37" t="str">
        <f>Results!C9</f>
        <v>A07</v>
      </c>
      <c r="M13" s="37" t="str">
        <f>Results!B9</f>
        <v>NM_000015</v>
      </c>
      <c r="N13" s="64" t="e">
        <f>LOG(Results!H9,2)</f>
        <v>#DIV/0!</v>
      </c>
      <c r="O13" s="65" t="str">
        <f>Results!I9</f>
        <v>N/A</v>
      </c>
      <c r="P13" s="59"/>
      <c r="Q13" s="59"/>
      <c r="R13" s="59"/>
      <c r="S13" s="59"/>
    </row>
    <row r="14" spans="11:19" ht="15" customHeight="1">
      <c r="K14" s="66"/>
      <c r="L14" s="37" t="str">
        <f>Results!C10</f>
        <v>A08</v>
      </c>
      <c r="M14" s="37" t="str">
        <f>Results!B10</f>
        <v>NM_006297</v>
      </c>
      <c r="N14" s="64" t="e">
        <f>LOG(Results!H10,2)</f>
        <v>#DIV/0!</v>
      </c>
      <c r="O14" s="65" t="str">
        <f>Results!I10</f>
        <v>N/A</v>
      </c>
      <c r="P14" s="59"/>
      <c r="Q14" s="67"/>
      <c r="R14" s="59"/>
      <c r="S14" s="59"/>
    </row>
    <row r="15" spans="11:19" ht="15" customHeight="1">
      <c r="K15" s="66"/>
      <c r="L15" s="37" t="str">
        <f>Results!C11</f>
        <v>A09</v>
      </c>
      <c r="M15" s="37" t="str">
        <f>Results!B11</f>
        <v>NM_000660</v>
      </c>
      <c r="N15" s="64" t="e">
        <f>LOG(Results!H11,2)</f>
        <v>#DIV/0!</v>
      </c>
      <c r="O15" s="65" t="str">
        <f>Results!I11</f>
        <v>N/A</v>
      </c>
      <c r="P15" s="59"/>
      <c r="Q15" s="59"/>
      <c r="R15" s="59"/>
      <c r="S15" s="59"/>
    </row>
    <row r="16" spans="11:19" ht="15" customHeight="1">
      <c r="K16" s="66"/>
      <c r="L16" s="37" t="str">
        <f>Results!C12</f>
        <v>A10</v>
      </c>
      <c r="M16" s="37" t="str">
        <f>Results!B12</f>
        <v>NM_019077</v>
      </c>
      <c r="N16" s="64" t="e">
        <f>LOG(Results!H12,2)</f>
        <v>#DIV/0!</v>
      </c>
      <c r="O16" s="65" t="str">
        <f>Results!I12</f>
        <v>N/A</v>
      </c>
      <c r="P16" s="59"/>
      <c r="Q16" s="59"/>
      <c r="R16" s="59"/>
      <c r="S16" s="59"/>
    </row>
    <row r="17" spans="11:19" ht="15" customHeight="1">
      <c r="K17" s="66"/>
      <c r="L17" s="37" t="str">
        <f>Results!C13</f>
        <v>A11</v>
      </c>
      <c r="M17" s="37" t="str">
        <f>Results!B13</f>
        <v>NM_000773</v>
      </c>
      <c r="N17" s="64" t="e">
        <f>LOG(Results!H13,2)</f>
        <v>#DIV/0!</v>
      </c>
      <c r="O17" s="65" t="str">
        <f>Results!I13</f>
        <v>N/A</v>
      </c>
      <c r="P17" s="59"/>
      <c r="Q17" s="59"/>
      <c r="R17" s="59"/>
      <c r="S17" s="59"/>
    </row>
    <row r="18" spans="11:19" ht="15" customHeight="1">
      <c r="K18" s="66"/>
      <c r="L18" s="37" t="str">
        <f>Results!C14</f>
        <v>A12</v>
      </c>
      <c r="M18" s="37" t="str">
        <f>Results!B14</f>
        <v>NM_000499</v>
      </c>
      <c r="N18" s="64" t="e">
        <f>LOG(Results!H14,2)</f>
        <v>#DIV/0!</v>
      </c>
      <c r="O18" s="65" t="str">
        <f>Results!I14</f>
        <v>N/A</v>
      </c>
      <c r="P18" s="59"/>
      <c r="Q18" s="59"/>
      <c r="R18" s="59"/>
      <c r="S18" s="59"/>
    </row>
    <row r="19" spans="11:19" ht="15" customHeight="1">
      <c r="K19" s="66"/>
      <c r="L19" s="37" t="str">
        <f>Results!C15</f>
        <v>B01</v>
      </c>
      <c r="M19" s="37" t="str">
        <f>Results!B15</f>
        <v>BC008403</v>
      </c>
      <c r="N19" s="64" t="e">
        <f>LOG(Results!H15,2)</f>
        <v>#DIV/0!</v>
      </c>
      <c r="O19" s="65" t="str">
        <f>Results!I15</f>
        <v>N/A</v>
      </c>
      <c r="P19" s="59"/>
      <c r="Q19" s="59"/>
      <c r="R19" s="59"/>
      <c r="S19" s="59"/>
    </row>
    <row r="20" spans="11:19" ht="15" customHeight="1">
      <c r="K20" s="66"/>
      <c r="L20" s="37" t="str">
        <f>Results!C16</f>
        <v>B02</v>
      </c>
      <c r="M20" s="37" t="str">
        <f>Results!B16</f>
        <v>NM_000600</v>
      </c>
      <c r="N20" s="64" t="e">
        <f>LOG(Results!H16,2)</f>
        <v>#DIV/0!</v>
      </c>
      <c r="O20" s="65" t="str">
        <f>Results!I16</f>
        <v>N/A</v>
      </c>
      <c r="P20" s="59"/>
      <c r="Q20" s="67"/>
      <c r="R20" s="59"/>
      <c r="S20" s="59"/>
    </row>
    <row r="21" spans="11:19" ht="15" customHeight="1">
      <c r="K21" s="66"/>
      <c r="L21" s="37" t="str">
        <f>Results!C17</f>
        <v>B03</v>
      </c>
      <c r="M21" s="37" t="str">
        <f>Results!B17</f>
        <v>NM_004994</v>
      </c>
      <c r="N21" s="64" t="e">
        <f>LOG(Results!H17,2)</f>
        <v>#DIV/0!</v>
      </c>
      <c r="O21" s="65" t="str">
        <f>Results!I17</f>
        <v>N/A</v>
      </c>
      <c r="P21" s="59"/>
      <c r="Q21" s="67"/>
      <c r="R21" s="59"/>
      <c r="S21" s="59"/>
    </row>
    <row r="22" spans="11:19" ht="15" customHeight="1">
      <c r="K22" s="66"/>
      <c r="L22" s="37" t="str">
        <f>Results!C18</f>
        <v>B04</v>
      </c>
      <c r="M22" s="37" t="str">
        <f>Results!B18</f>
        <v>NM_002392</v>
      </c>
      <c r="N22" s="64" t="e">
        <f>LOG(Results!H18,2)</f>
        <v>#DIV/0!</v>
      </c>
      <c r="O22" s="65" t="str">
        <f>Results!I18</f>
        <v>N/A</v>
      </c>
      <c r="P22" s="59"/>
      <c r="Q22" s="59"/>
      <c r="R22" s="59"/>
      <c r="S22" s="59"/>
    </row>
    <row r="23" spans="11:19" ht="15" customHeight="1">
      <c r="K23" s="66"/>
      <c r="L23" s="37" t="str">
        <f>Results!C19</f>
        <v>B05</v>
      </c>
      <c r="M23" s="37" t="str">
        <f>Results!B19</f>
        <v>NM_001562</v>
      </c>
      <c r="N23" s="64" t="e">
        <f>LOG(Results!H19,2)</f>
        <v>#DIV/0!</v>
      </c>
      <c r="O23" s="65" t="str">
        <f>Results!I19</f>
        <v>N/A</v>
      </c>
      <c r="P23" s="59"/>
      <c r="Q23" s="59"/>
      <c r="R23" s="59"/>
      <c r="S23" s="59"/>
    </row>
    <row r="24" spans="11:19" ht="15" customHeight="1">
      <c r="K24" s="66"/>
      <c r="L24" s="37" t="str">
        <f>Results!C20</f>
        <v>B06</v>
      </c>
      <c r="M24" s="37" t="str">
        <f>Results!B20</f>
        <v>NM_000690</v>
      </c>
      <c r="N24" s="64" t="e">
        <f>LOG(Results!H20,2)</f>
        <v>#DIV/0!</v>
      </c>
      <c r="O24" s="65" t="str">
        <f>Results!I20</f>
        <v>N/A</v>
      </c>
      <c r="P24" s="59"/>
      <c r="Q24" s="59"/>
      <c r="R24" s="59"/>
      <c r="S24" s="59"/>
    </row>
    <row r="25" spans="11:19" ht="15" customHeight="1">
      <c r="K25" s="66"/>
      <c r="L25" s="37" t="str">
        <f>Results!C21</f>
        <v>B07</v>
      </c>
      <c r="M25" s="37" t="str">
        <f>Results!B21</f>
        <v>NM_000120</v>
      </c>
      <c r="N25" s="64" t="e">
        <f>LOG(Results!H21,2)</f>
        <v>#DIV/0!</v>
      </c>
      <c r="O25" s="65" t="str">
        <f>Results!I21</f>
        <v>N/A</v>
      </c>
      <c r="P25" s="59"/>
      <c r="Q25" s="59"/>
      <c r="R25" s="59"/>
      <c r="S25" s="59"/>
    </row>
    <row r="26" spans="11:19" ht="15" customHeight="1">
      <c r="K26" s="66"/>
      <c r="L26" s="37" t="str">
        <f>Results!C22</f>
        <v>B08</v>
      </c>
      <c r="M26" s="37" t="str">
        <f>Results!B22</f>
        <v>NM_001963</v>
      </c>
      <c r="N26" s="64" t="e">
        <f>LOG(Results!H22,2)</f>
        <v>#DIV/0!</v>
      </c>
      <c r="O26" s="65" t="str">
        <f>Results!I22</f>
        <v>N/A</v>
      </c>
      <c r="P26" s="59"/>
      <c r="Q26" s="59"/>
      <c r="R26" s="59"/>
      <c r="S26" s="59"/>
    </row>
    <row r="27" spans="11:19" ht="15" customHeight="1">
      <c r="K27" s="66"/>
      <c r="L27" s="37" t="str">
        <f>Results!C23</f>
        <v>B09</v>
      </c>
      <c r="M27" s="37" t="str">
        <f>Results!B23</f>
        <v>NM_000662</v>
      </c>
      <c r="N27" s="64" t="e">
        <f>LOG(Results!H23,2)</f>
        <v>#DIV/0!</v>
      </c>
      <c r="O27" s="65" t="str">
        <f>Results!I23</f>
        <v>N/A</v>
      </c>
      <c r="P27" s="59"/>
      <c r="Q27" s="59"/>
      <c r="R27" s="59"/>
      <c r="S27" s="59"/>
    </row>
    <row r="28" spans="11:19" ht="15" customHeight="1">
      <c r="K28" s="66"/>
      <c r="L28" s="37" t="str">
        <f>Results!C24</f>
        <v>B10</v>
      </c>
      <c r="M28" s="37" t="str">
        <f>Results!B24</f>
        <v>NM_004628</v>
      </c>
      <c r="N28" s="64" t="e">
        <f>LOG(Results!H24,2)</f>
        <v>#DIV/0!</v>
      </c>
      <c r="O28" s="65" t="str">
        <f>Results!I24</f>
        <v>N/A</v>
      </c>
      <c r="P28" s="59"/>
      <c r="Q28" s="59"/>
      <c r="R28" s="59"/>
      <c r="S28" s="59"/>
    </row>
    <row r="29" spans="11:19" ht="15" customHeight="1">
      <c r="K29" s="66"/>
      <c r="L29" s="37" t="str">
        <f>Results!C25</f>
        <v>B11</v>
      </c>
      <c r="M29" s="37" t="str">
        <f>Results!B25</f>
        <v>NM_000636</v>
      </c>
      <c r="N29" s="64" t="e">
        <f>LOG(Results!H25,2)</f>
        <v>#DIV/0!</v>
      </c>
      <c r="O29" s="65" t="str">
        <f>Results!I25</f>
        <v>N/A</v>
      </c>
      <c r="P29" s="59"/>
      <c r="Q29" s="59"/>
      <c r="R29" s="59"/>
      <c r="S29" s="59"/>
    </row>
    <row r="30" spans="11:19" ht="15" customHeight="1">
      <c r="K30" s="66"/>
      <c r="L30" s="37" t="str">
        <f>Results!C26</f>
        <v>B12</v>
      </c>
      <c r="M30" s="37" t="str">
        <f>Results!B26</f>
        <v>NM_001033886</v>
      </c>
      <c r="N30" s="64" t="e">
        <f>LOG(Results!H26,2)</f>
        <v>#DIV/0!</v>
      </c>
      <c r="O30" s="65" t="str">
        <f>Results!I26</f>
        <v>N/A</v>
      </c>
      <c r="P30" s="59"/>
      <c r="Q30" s="59"/>
      <c r="R30" s="59"/>
      <c r="S30" s="59"/>
    </row>
    <row r="31" spans="11:19" ht="15" customHeight="1">
      <c r="K31" s="66"/>
      <c r="L31" s="37" t="str">
        <f>Results!C27</f>
        <v>C01</v>
      </c>
      <c r="M31" s="37" t="str">
        <f>Results!B27</f>
        <v>NM_053056</v>
      </c>
      <c r="N31" s="64" t="e">
        <f>LOG(Results!H27,2)</f>
        <v>#DIV/0!</v>
      </c>
      <c r="O31" s="65" t="str">
        <f>Results!I27</f>
        <v>N/A</v>
      </c>
      <c r="P31" s="59"/>
      <c r="Q31" s="59"/>
      <c r="R31" s="59"/>
      <c r="S31" s="59"/>
    </row>
    <row r="32" spans="11:19" ht="15" customHeight="1">
      <c r="K32" s="66"/>
      <c r="L32" s="37" t="str">
        <f>Results!C28</f>
        <v>C02</v>
      </c>
      <c r="M32" s="37" t="str">
        <f>Results!B28</f>
        <v>NM_002422</v>
      </c>
      <c r="N32" s="64" t="e">
        <f>LOG(Results!H28,2)</f>
        <v>#DIV/0!</v>
      </c>
      <c r="O32" s="65" t="str">
        <f>Results!I28</f>
        <v>N/A</v>
      </c>
      <c r="P32" s="59"/>
      <c r="Q32" s="59"/>
      <c r="R32" s="59"/>
      <c r="S32" s="59"/>
    </row>
    <row r="33" spans="11:19" ht="15" customHeight="1">
      <c r="K33" s="66"/>
      <c r="L33" s="37" t="str">
        <f>Results!C29</f>
        <v>C03</v>
      </c>
      <c r="M33" s="37" t="str">
        <f>Results!B29</f>
        <v>NM_002421</v>
      </c>
      <c r="N33" s="64" t="e">
        <f>LOG(Results!H29,2)</f>
        <v>#DIV/0!</v>
      </c>
      <c r="O33" s="65" t="str">
        <f>Results!I29</f>
        <v>N/A</v>
      </c>
      <c r="P33" s="59"/>
      <c r="Q33" s="59"/>
      <c r="R33" s="59"/>
      <c r="S33" s="59"/>
    </row>
    <row r="34" spans="11:19" ht="15" customHeight="1">
      <c r="K34" s="66"/>
      <c r="L34" s="37" t="str">
        <f>Results!C30</f>
        <v>C04</v>
      </c>
      <c r="M34" s="37" t="str">
        <f>Results!B30</f>
        <v>NM_000044</v>
      </c>
      <c r="N34" s="64" t="e">
        <f>LOG(Results!H30,2)</f>
        <v>#DIV/0!</v>
      </c>
      <c r="O34" s="65" t="str">
        <f>Results!I30</f>
        <v>N/A</v>
      </c>
      <c r="P34" s="59"/>
      <c r="Q34" s="59"/>
      <c r="R34" s="59"/>
      <c r="S34" s="59"/>
    </row>
    <row r="35" spans="11:19" ht="15" customHeight="1">
      <c r="K35" s="66"/>
      <c r="L35" s="37" t="str">
        <f>Results!C31</f>
        <v>C05</v>
      </c>
      <c r="M35" s="37" t="str">
        <f>Results!B31</f>
        <v>NM_000882</v>
      </c>
      <c r="N35" s="64" t="e">
        <f>LOG(Results!H31,2)</f>
        <v>#DIV/0!</v>
      </c>
      <c r="O35" s="65" t="str">
        <f>Results!I31</f>
        <v>N/A</v>
      </c>
      <c r="P35" s="59"/>
      <c r="Q35" s="59"/>
      <c r="R35" s="59"/>
      <c r="S35" s="59"/>
    </row>
    <row r="36" spans="11:19" ht="15" customHeight="1">
      <c r="K36" s="66"/>
      <c r="L36" s="37" t="str">
        <f>Results!C32</f>
        <v>C06</v>
      </c>
      <c r="M36" s="37" t="str">
        <f>Results!B32</f>
        <v>NM_000577</v>
      </c>
      <c r="N36" s="64" t="e">
        <f>LOG(Results!H32,2)</f>
        <v>#DIV/0!</v>
      </c>
      <c r="O36" s="65" t="str">
        <f>Results!I32</f>
        <v>N/A</v>
      </c>
      <c r="P36" s="59"/>
      <c r="Q36" s="59"/>
      <c r="R36" s="59"/>
      <c r="S36" s="59"/>
    </row>
    <row r="37" spans="11:19" ht="15" customHeight="1">
      <c r="K37" s="66"/>
      <c r="L37" s="37" t="str">
        <f>Results!C33</f>
        <v>C07</v>
      </c>
      <c r="M37" s="37" t="str">
        <f>Results!B33</f>
        <v>NM_005228</v>
      </c>
      <c r="N37" s="64" t="e">
        <f>LOG(Results!H33,2)</f>
        <v>#DIV/0!</v>
      </c>
      <c r="O37" s="65" t="str">
        <f>Results!I33</f>
        <v>N/A</v>
      </c>
      <c r="P37" s="59"/>
      <c r="Q37" s="59"/>
      <c r="R37" s="59"/>
      <c r="S37" s="59"/>
    </row>
    <row r="38" spans="11:19" ht="15" customHeight="1">
      <c r="K38" s="66"/>
      <c r="L38" s="37" t="str">
        <f>Results!C34</f>
        <v>C08</v>
      </c>
      <c r="M38" s="37" t="str">
        <f>Results!B34</f>
        <v>NM_000754</v>
      </c>
      <c r="N38" s="64" t="e">
        <f>LOG(Results!H34,2)</f>
        <v>#DIV/0!</v>
      </c>
      <c r="O38" s="65" t="str">
        <f>Results!I34</f>
        <v>N/A</v>
      </c>
      <c r="P38" s="59"/>
      <c r="Q38" s="59"/>
      <c r="R38" s="59"/>
      <c r="S38" s="59"/>
    </row>
    <row r="39" spans="11:19" ht="15" customHeight="1">
      <c r="K39" s="66"/>
      <c r="L39" s="37" t="str">
        <f>Results!C35</f>
        <v>C09</v>
      </c>
      <c r="M39" s="37" t="str">
        <f>Results!B35</f>
        <v>NM_021027</v>
      </c>
      <c r="N39" s="64" t="e">
        <f>LOG(Results!H35,2)</f>
        <v>#DIV/0!</v>
      </c>
      <c r="O39" s="65" t="str">
        <f>Results!I35</f>
        <v>N/A</v>
      </c>
      <c r="P39" s="59"/>
      <c r="Q39" s="59"/>
      <c r="R39" s="59"/>
      <c r="S39" s="59"/>
    </row>
    <row r="40" spans="11:19" ht="15" customHeight="1">
      <c r="K40" s="66"/>
      <c r="L40" s="37" t="str">
        <f>Results!C36</f>
        <v>C10</v>
      </c>
      <c r="M40" s="37" t="str">
        <f>Results!B36</f>
        <v>NM_001254</v>
      </c>
      <c r="N40" s="64" t="e">
        <f>LOG(Results!H36,2)</f>
        <v>#DIV/0!</v>
      </c>
      <c r="O40" s="65" t="str">
        <f>Results!I36</f>
        <v>N/A</v>
      </c>
      <c r="P40" s="59"/>
      <c r="Q40" s="59"/>
      <c r="R40" s="59"/>
      <c r="S40" s="59"/>
    </row>
    <row r="41" spans="11:19" ht="15" customHeight="1">
      <c r="K41" s="66"/>
      <c r="L41" s="37" t="str">
        <f>Results!C37</f>
        <v>C11</v>
      </c>
      <c r="M41" s="37" t="str">
        <f>Results!B37</f>
        <v>NM_001008540</v>
      </c>
      <c r="N41" s="64" t="e">
        <f>LOG(Results!H37,2)</f>
        <v>#DIV/0!</v>
      </c>
      <c r="O41" s="65" t="str">
        <f>Results!I37</f>
        <v>N/A</v>
      </c>
      <c r="P41" s="59"/>
      <c r="Q41" s="59"/>
      <c r="R41" s="59"/>
      <c r="S41" s="59"/>
    </row>
    <row r="42" spans="11:19" ht="15" customHeight="1">
      <c r="K42" s="66"/>
      <c r="L42" s="37" t="str">
        <f>Results!C38</f>
        <v>C12</v>
      </c>
      <c r="M42" s="37" t="str">
        <f>Results!B38</f>
        <v>NM_001025366</v>
      </c>
      <c r="N42" s="64" t="e">
        <f>LOG(Results!H38,2)</f>
        <v>#DIV/0!</v>
      </c>
      <c r="O42" s="65" t="str">
        <f>Results!I38</f>
        <v>N/A</v>
      </c>
      <c r="P42" s="59"/>
      <c r="Q42" s="59"/>
      <c r="R42" s="59"/>
      <c r="S42" s="59"/>
    </row>
    <row r="43" spans="11:19" ht="15" customHeight="1">
      <c r="K43" s="66"/>
      <c r="L43" s="37" t="str">
        <f>Results!C39</f>
        <v>D01</v>
      </c>
      <c r="M43" s="37" t="str">
        <f>Results!B39</f>
        <v>NM_001071</v>
      </c>
      <c r="N43" s="64" t="e">
        <f>LOG(Results!H39,2)</f>
        <v>#DIV/0!</v>
      </c>
      <c r="O43" s="65" t="str">
        <f>Results!I39</f>
        <v>N/A</v>
      </c>
      <c r="P43" s="59"/>
      <c r="Q43" s="59"/>
      <c r="R43" s="59"/>
      <c r="S43" s="59"/>
    </row>
    <row r="44" spans="11:19" ht="15" customHeight="1">
      <c r="K44" s="66"/>
      <c r="L44" s="37" t="str">
        <f>Results!C40</f>
        <v>D02</v>
      </c>
      <c r="M44" s="37" t="str">
        <f>Results!B40</f>
        <v>NM_020529</v>
      </c>
      <c r="N44" s="64" t="e">
        <f>LOG(Results!H40,2)</f>
        <v>#DIV/0!</v>
      </c>
      <c r="O44" s="65" t="str">
        <f>Results!I40</f>
        <v>N/A</v>
      </c>
      <c r="P44" s="59"/>
      <c r="Q44" s="59"/>
      <c r="R44" s="59"/>
      <c r="S44" s="59"/>
    </row>
    <row r="45" spans="11:19" ht="15" customHeight="1">
      <c r="K45" s="66"/>
      <c r="L45" s="37" t="str">
        <f>Results!C41</f>
        <v>D03</v>
      </c>
      <c r="M45" s="37" t="str">
        <f>Results!B41</f>
        <v>NM_003998</v>
      </c>
      <c r="N45" s="64" t="e">
        <f>LOG(Results!H41,2)</f>
        <v>#DIV/0!</v>
      </c>
      <c r="O45" s="65" t="str">
        <f>Results!I41</f>
        <v>N/A</v>
      </c>
      <c r="P45" s="59"/>
      <c r="Q45" s="59"/>
      <c r="R45" s="59"/>
      <c r="S45" s="59"/>
    </row>
    <row r="46" spans="11:19" ht="15" customHeight="1">
      <c r="K46" s="66"/>
      <c r="L46" s="37" t="str">
        <f>Results!C42</f>
        <v>D04</v>
      </c>
      <c r="M46" s="37" t="str">
        <f>Results!B42</f>
        <v>NM_000250</v>
      </c>
      <c r="N46" s="64" t="e">
        <f>LOG(Results!H42,2)</f>
        <v>#DIV/0!</v>
      </c>
      <c r="O46" s="65" t="str">
        <f>Results!I42</f>
        <v>N/A</v>
      </c>
      <c r="P46" s="59"/>
      <c r="Q46" s="59"/>
      <c r="R46" s="59"/>
      <c r="S46" s="59"/>
    </row>
    <row r="47" spans="11:19" ht="15" customHeight="1">
      <c r="K47" s="66"/>
      <c r="L47" s="37" t="str">
        <f>Results!C43</f>
        <v>D05</v>
      </c>
      <c r="M47" s="37" t="str">
        <f>Results!B43</f>
        <v>NM_004530</v>
      </c>
      <c r="N47" s="64" t="e">
        <f>LOG(Results!H43,2)</f>
        <v>#DIV/0!</v>
      </c>
      <c r="O47" s="65" t="str">
        <f>Results!I43</f>
        <v>N/A</v>
      </c>
      <c r="P47" s="59"/>
      <c r="Q47" s="59"/>
      <c r="R47" s="59"/>
      <c r="S47" s="59"/>
    </row>
    <row r="48" spans="11:19" ht="15" customHeight="1">
      <c r="K48" s="66"/>
      <c r="L48" s="37" t="str">
        <f>Results!C44</f>
        <v>D06</v>
      </c>
      <c r="M48" s="37" t="str">
        <f>Results!B44</f>
        <v>NM_004985</v>
      </c>
      <c r="N48" s="64" t="e">
        <f>LOG(Results!H44,2)</f>
        <v>#DIV/0!</v>
      </c>
      <c r="O48" s="65" t="str">
        <f>Results!I44</f>
        <v>N/A</v>
      </c>
      <c r="P48" s="59"/>
      <c r="Q48" s="59"/>
      <c r="R48" s="59"/>
      <c r="S48" s="59"/>
    </row>
    <row r="49" spans="11:19" ht="15" customHeight="1">
      <c r="K49" s="66"/>
      <c r="L49" s="37" t="str">
        <f>Results!C45</f>
        <v>D07</v>
      </c>
      <c r="M49" s="37" t="str">
        <f>Results!B45</f>
        <v>NM_000589</v>
      </c>
      <c r="N49" s="64" t="e">
        <f>LOG(Results!H45,2)</f>
        <v>#DIV/0!</v>
      </c>
      <c r="O49" s="65" t="str">
        <f>Results!I45</f>
        <v>N/A</v>
      </c>
      <c r="P49" s="59"/>
      <c r="Q49" s="59"/>
      <c r="R49" s="59"/>
      <c r="S49" s="59"/>
    </row>
    <row r="50" spans="11:19" ht="15" customHeight="1">
      <c r="K50" s="66"/>
      <c r="L50" s="37" t="str">
        <f>Results!C46</f>
        <v>D08</v>
      </c>
      <c r="M50" s="37" t="str">
        <f>Results!B46</f>
        <v>NM_000618</v>
      </c>
      <c r="N50" s="64" t="e">
        <f>LOG(Results!H46,2)</f>
        <v>#DIV/0!</v>
      </c>
      <c r="O50" s="65" t="str">
        <f>Results!I46</f>
        <v>N/A</v>
      </c>
      <c r="P50" s="59"/>
      <c r="Q50" s="59"/>
      <c r="R50" s="59"/>
      <c r="S50" s="59"/>
    </row>
    <row r="51" spans="11:19" ht="15" customHeight="1">
      <c r="K51" s="66"/>
      <c r="L51" s="37" t="str">
        <f>Results!C47</f>
        <v>D09</v>
      </c>
      <c r="M51" s="37" t="str">
        <f>Results!B47</f>
        <v>NM_000629</v>
      </c>
      <c r="N51" s="64" t="e">
        <f>LOG(Results!H47,2)</f>
        <v>#DIV/0!</v>
      </c>
      <c r="O51" s="65" t="str">
        <f>Results!I47</f>
        <v>N/A</v>
      </c>
      <c r="P51" s="59"/>
      <c r="Q51" s="59"/>
      <c r="R51" s="59"/>
      <c r="S51" s="59"/>
    </row>
    <row r="52" spans="11:19" ht="15" customHeight="1">
      <c r="K52" s="66"/>
      <c r="L52" s="37" t="str">
        <f>Results!C48</f>
        <v>D10</v>
      </c>
      <c r="M52" s="37" t="str">
        <f>Results!B48</f>
        <v>NM_000849</v>
      </c>
      <c r="N52" s="64" t="e">
        <f>LOG(Results!H48,2)</f>
        <v>#DIV/0!</v>
      </c>
      <c r="O52" s="65" t="str">
        <f>Results!I48</f>
        <v>N/A</v>
      </c>
      <c r="P52" s="59"/>
      <c r="Q52" s="59"/>
      <c r="R52" s="59"/>
      <c r="S52" s="59"/>
    </row>
    <row r="53" spans="11:19" ht="15" customHeight="1">
      <c r="K53" s="66"/>
      <c r="L53" s="37" t="str">
        <f>Results!C49</f>
        <v>D11</v>
      </c>
      <c r="M53" s="37" t="str">
        <f>Results!B49</f>
        <v>NM_000400</v>
      </c>
      <c r="N53" s="64" t="e">
        <f>LOG(Results!H49,2)</f>
        <v>#DIV/0!</v>
      </c>
      <c r="O53" s="65" t="str">
        <f>Results!I49</f>
        <v>N/A</v>
      </c>
      <c r="P53" s="59"/>
      <c r="Q53" s="59"/>
      <c r="R53" s="59"/>
      <c r="S53" s="59"/>
    </row>
    <row r="54" spans="11:19" ht="15" customHeight="1">
      <c r="K54" s="66"/>
      <c r="L54" s="37" t="str">
        <f>Results!C50</f>
        <v>D12</v>
      </c>
      <c r="M54" s="37" t="str">
        <f>Results!B50</f>
        <v>NM_000102</v>
      </c>
      <c r="N54" s="64" t="e">
        <f>LOG(Results!H50,2)</f>
        <v>#DIV/0!</v>
      </c>
      <c r="O54" s="65" t="str">
        <f>Results!I50</f>
        <v>N/A</v>
      </c>
      <c r="P54" s="59"/>
      <c r="Q54" s="59"/>
      <c r="R54" s="59"/>
      <c r="S54" s="59"/>
    </row>
    <row r="55" spans="11:19" ht="15" customHeight="1">
      <c r="K55" s="66"/>
      <c r="L55" s="37" t="str">
        <f>Results!C51</f>
        <v>E01</v>
      </c>
      <c r="M55" s="37" t="str">
        <f>Results!B51</f>
        <v>NM_000106</v>
      </c>
      <c r="N55" s="64" t="e">
        <f>LOG(Results!H51,2)</f>
        <v>#DIV/0!</v>
      </c>
      <c r="O55" s="65" t="str">
        <f>Results!I51</f>
        <v>N/A</v>
      </c>
      <c r="P55" s="59"/>
      <c r="Q55" s="59"/>
      <c r="R55" s="59"/>
      <c r="S55" s="59"/>
    </row>
    <row r="56" spans="11:19" ht="15" customHeight="1">
      <c r="K56" s="66"/>
      <c r="L56" s="37" t="str">
        <f>Results!C52</f>
        <v>E02</v>
      </c>
      <c r="M56" s="37" t="str">
        <f>Results!B52</f>
        <v>NM_000769</v>
      </c>
      <c r="N56" s="64" t="e">
        <f>LOG(Results!H52,2)</f>
        <v>#DIV/0!</v>
      </c>
      <c r="O56" s="65" t="str">
        <f>Results!I52</f>
        <v>N/A</v>
      </c>
      <c r="P56" s="59"/>
      <c r="Q56" s="59"/>
      <c r="R56" s="59"/>
      <c r="S56" s="59"/>
    </row>
    <row r="57" spans="11:19" ht="15" customHeight="1">
      <c r="K57" s="66"/>
      <c r="L57" s="37" t="str">
        <f>Results!C53</f>
        <v>E03</v>
      </c>
      <c r="M57" s="37" t="str">
        <f>Results!B53</f>
        <v>NM_000104</v>
      </c>
      <c r="N57" s="64" t="e">
        <f>LOG(Results!H53,2)</f>
        <v>#DIV/0!</v>
      </c>
      <c r="O57" s="65" t="str">
        <f>Results!I53</f>
        <v>N/A</v>
      </c>
      <c r="P57" s="59"/>
      <c r="Q57" s="59"/>
      <c r="R57" s="59"/>
      <c r="S57" s="59"/>
    </row>
    <row r="58" spans="11:19" ht="15" customHeight="1">
      <c r="K58" s="66"/>
      <c r="L58" s="37" t="str">
        <f>Results!C54</f>
        <v>E04</v>
      </c>
      <c r="M58" s="37" t="str">
        <f>Results!B54</f>
        <v>NM_001037631</v>
      </c>
      <c r="N58" s="64" t="e">
        <f>LOG(Results!H54,2)</f>
        <v>#DIV/0!</v>
      </c>
      <c r="O58" s="65" t="str">
        <f>Results!I54</f>
        <v>N/A</v>
      </c>
      <c r="P58" s="59"/>
      <c r="Q58" s="59"/>
      <c r="R58" s="59"/>
      <c r="S58" s="59"/>
    </row>
    <row r="59" spans="11:19" ht="15" customHeight="1">
      <c r="K59" s="66"/>
      <c r="L59" s="37" t="str">
        <f>Results!C55</f>
        <v>E05</v>
      </c>
      <c r="M59" s="37" t="str">
        <f>Results!B55</f>
        <v>NM_000579</v>
      </c>
      <c r="N59" s="64" t="e">
        <f>LOG(Results!H55,2)</f>
        <v>#DIV/0!</v>
      </c>
      <c r="O59" s="65" t="str">
        <f>Results!I55</f>
        <v>N/A</v>
      </c>
      <c r="P59" s="59"/>
      <c r="Q59" s="59"/>
      <c r="R59" s="59"/>
      <c r="S59" s="59"/>
    </row>
    <row r="60" spans="11:19" ht="15" customHeight="1">
      <c r="K60" s="66"/>
      <c r="L60" s="37" t="str">
        <f>Results!C56</f>
        <v>E06</v>
      </c>
      <c r="M60" s="37" t="str">
        <f>Results!B56</f>
        <v>NM_002542</v>
      </c>
      <c r="N60" s="64" t="e">
        <f>LOG(Results!H56,2)</f>
        <v>#DIV/0!</v>
      </c>
      <c r="O60" s="65" t="str">
        <f>Results!I56</f>
        <v>N/A</v>
      </c>
      <c r="P60" s="59"/>
      <c r="Q60" s="59"/>
      <c r="R60" s="59"/>
      <c r="S60" s="59"/>
    </row>
    <row r="61" spans="11:19" ht="15" customHeight="1">
      <c r="K61" s="66"/>
      <c r="L61" s="37" t="str">
        <f>Results!C57</f>
        <v>E07</v>
      </c>
      <c r="M61" s="37" t="str">
        <f>Results!B57</f>
        <v>NM_000123</v>
      </c>
      <c r="N61" s="64" t="e">
        <f>LOG(Results!H57,2)</f>
        <v>#DIV/0!</v>
      </c>
      <c r="O61" s="65" t="str">
        <f>Results!I57</f>
        <v>N/A</v>
      </c>
      <c r="P61" s="59"/>
      <c r="Q61" s="59"/>
      <c r="R61" s="59"/>
      <c r="S61" s="59"/>
    </row>
    <row r="62" spans="11:19" ht="15" customHeight="1">
      <c r="K62" s="66"/>
      <c r="L62" s="37" t="str">
        <f>Results!C58</f>
        <v>E08</v>
      </c>
      <c r="M62" s="37" t="str">
        <f>Results!B58</f>
        <v>NM_006892</v>
      </c>
      <c r="N62" s="64" t="e">
        <f>LOG(Results!H58,2)</f>
        <v>#DIV/0!</v>
      </c>
      <c r="O62" s="65" t="str">
        <f>Results!I58</f>
        <v>N/A</v>
      </c>
      <c r="P62" s="59"/>
      <c r="Q62" s="59"/>
      <c r="R62" s="59"/>
      <c r="S62" s="59"/>
    </row>
    <row r="63" spans="11:19" ht="15" customHeight="1">
      <c r="K63" s="66"/>
      <c r="L63" s="37" t="str">
        <f>Results!C59</f>
        <v>E09</v>
      </c>
      <c r="M63" s="37" t="str">
        <f>Results!B59</f>
        <v>NM_000903</v>
      </c>
      <c r="N63" s="64" t="e">
        <f>LOG(Results!H59,2)</f>
        <v>#DIV/0!</v>
      </c>
      <c r="O63" s="65" t="str">
        <f>Results!I59</f>
        <v>N/A</v>
      </c>
      <c r="P63" s="59"/>
      <c r="Q63" s="59"/>
      <c r="R63" s="59"/>
      <c r="S63" s="59"/>
    </row>
    <row r="64" spans="11:19" ht="15" customHeight="1">
      <c r="K64" s="66"/>
      <c r="L64" s="37" t="str">
        <f>Results!C60</f>
        <v>E10</v>
      </c>
      <c r="M64" s="37" t="str">
        <f>Results!B60</f>
        <v>NM_001033</v>
      </c>
      <c r="N64" s="64" t="e">
        <f>LOG(Results!H60,2)</f>
        <v>#DIV/0!</v>
      </c>
      <c r="O64" s="65" t="str">
        <f>Results!I60</f>
        <v>N/A</v>
      </c>
      <c r="P64" s="59"/>
      <c r="Q64" s="59"/>
      <c r="R64" s="59"/>
      <c r="S64" s="59"/>
    </row>
    <row r="65" spans="11:19" ht="15" customHeight="1">
      <c r="K65" s="66"/>
      <c r="L65" s="37" t="str">
        <f>Results!C61</f>
        <v>E11</v>
      </c>
      <c r="M65" s="37" t="str">
        <f>Results!B61</f>
        <v>NM_001300</v>
      </c>
      <c r="N65" s="64" t="e">
        <f>LOG(Results!H61,2)</f>
        <v>#DIV/0!</v>
      </c>
      <c r="O65" s="65" t="str">
        <f>Results!I61</f>
        <v>N/A</v>
      </c>
      <c r="P65" s="59"/>
      <c r="Q65" s="59"/>
      <c r="R65" s="59"/>
      <c r="S65" s="59"/>
    </row>
    <row r="66" spans="11:19" ht="15" customHeight="1">
      <c r="K66" s="66"/>
      <c r="L66" s="37" t="str">
        <f>Results!C62</f>
        <v>E12</v>
      </c>
      <c r="M66" s="37" t="str">
        <f>Results!B62</f>
        <v>NM_001076</v>
      </c>
      <c r="N66" s="64" t="e">
        <f>LOG(Results!H62,2)</f>
        <v>#DIV/0!</v>
      </c>
      <c r="O66" s="65" t="str">
        <f>Results!I62</f>
        <v>N/A</v>
      </c>
      <c r="P66" s="59"/>
      <c r="Q66" s="59"/>
      <c r="R66" s="59"/>
      <c r="S66" s="59"/>
    </row>
    <row r="67" spans="11:19" ht="15" customHeight="1">
      <c r="K67" s="66"/>
      <c r="L67" s="37" t="str">
        <f>Results!C63</f>
        <v>F01</v>
      </c>
      <c r="M67" s="37" t="str">
        <f>Results!B63</f>
        <v>NM_004360</v>
      </c>
      <c r="N67" s="64" t="e">
        <f>LOG(Results!H63,2)</f>
        <v>#DIV/0!</v>
      </c>
      <c r="O67" s="65" t="str">
        <f>Results!I63</f>
        <v>N/A</v>
      </c>
      <c r="P67" s="59"/>
      <c r="Q67" s="59"/>
      <c r="R67" s="59"/>
      <c r="S67" s="59"/>
    </row>
    <row r="68" spans="11:19" ht="15" customHeight="1">
      <c r="K68" s="66"/>
      <c r="L68" s="37" t="str">
        <f>Results!C64</f>
        <v>F02</v>
      </c>
      <c r="M68" s="37" t="str">
        <f>Results!B64</f>
        <v>NM_014805</v>
      </c>
      <c r="N68" s="64" t="e">
        <f>LOG(Results!H64,2)</f>
        <v>#DIV/0!</v>
      </c>
      <c r="O68" s="65" t="str">
        <f>Results!I64</f>
        <v>N/A</v>
      </c>
      <c r="P68" s="59"/>
      <c r="Q68" s="59"/>
      <c r="R68" s="59"/>
      <c r="S68" s="59"/>
    </row>
    <row r="69" spans="11:19" ht="15" customHeight="1">
      <c r="K69" s="66"/>
      <c r="L69" s="37" t="str">
        <f>Results!C65</f>
        <v>F03</v>
      </c>
      <c r="M69" s="37" t="str">
        <f>Results!B65</f>
        <v>NM_014779</v>
      </c>
      <c r="N69" s="64" t="e">
        <f>LOG(Results!H65,2)</f>
        <v>#DIV/0!</v>
      </c>
      <c r="O69" s="65" t="str">
        <f>Results!I65</f>
        <v>N/A</v>
      </c>
      <c r="P69" s="59"/>
      <c r="Q69" s="59"/>
      <c r="R69" s="59"/>
      <c r="S69" s="59"/>
    </row>
    <row r="70" spans="11:19" ht="15" customHeight="1">
      <c r="K70" s="66"/>
      <c r="L70" s="37" t="str">
        <f>Results!C66</f>
        <v>F04</v>
      </c>
      <c r="M70" s="37" t="str">
        <f>Results!B66</f>
        <v>NM_004356</v>
      </c>
      <c r="N70" s="64" t="e">
        <f>LOG(Results!H66,2)</f>
        <v>#DIV/0!</v>
      </c>
      <c r="O70" s="65" t="str">
        <f>Results!I66</f>
        <v>N/A</v>
      </c>
      <c r="P70" s="59"/>
      <c r="Q70" s="59"/>
      <c r="R70" s="59"/>
      <c r="S70" s="59"/>
    </row>
    <row r="71" spans="11:19" ht="15" customHeight="1">
      <c r="K71" s="66"/>
      <c r="L71" s="37" t="str">
        <f>Results!C67</f>
        <v>F05</v>
      </c>
      <c r="M71" s="37" t="str">
        <f>Results!B67</f>
        <v>NM_014707</v>
      </c>
      <c r="N71" s="64" t="e">
        <f>LOG(Results!H67,2)</f>
        <v>#DIV/0!</v>
      </c>
      <c r="O71" s="65" t="str">
        <f>Results!I67</f>
        <v>N/A</v>
      </c>
      <c r="P71" s="59"/>
      <c r="Q71" s="59"/>
      <c r="R71" s="59"/>
      <c r="S71" s="59"/>
    </row>
    <row r="72" spans="11:19" ht="15" customHeight="1">
      <c r="K72" s="66"/>
      <c r="L72" s="37" t="str">
        <f>Results!C68</f>
        <v>F06</v>
      </c>
      <c r="M72" s="37" t="str">
        <f>Results!B68</f>
        <v>NM_001778</v>
      </c>
      <c r="N72" s="64" t="e">
        <f>LOG(Results!H68,2)</f>
        <v>#DIV/0!</v>
      </c>
      <c r="O72" s="65" t="str">
        <f>Results!I68</f>
        <v>N/A</v>
      </c>
      <c r="P72" s="59"/>
      <c r="Q72" s="59"/>
      <c r="R72" s="59"/>
      <c r="S72" s="59"/>
    </row>
    <row r="73" spans="11:19" ht="15" customHeight="1">
      <c r="K73" s="66"/>
      <c r="L73" s="37" t="str">
        <f>Results!C69</f>
        <v>F07</v>
      </c>
      <c r="M73" s="37" t="str">
        <f>Results!B69</f>
        <v>NM_004832</v>
      </c>
      <c r="N73" s="64" t="e">
        <f>LOG(Results!H69,2)</f>
        <v>#DIV/0!</v>
      </c>
      <c r="O73" s="65" t="str">
        <f>Results!I69</f>
        <v>N/A</v>
      </c>
      <c r="P73" s="59"/>
      <c r="Q73" s="59"/>
      <c r="R73" s="59"/>
      <c r="S73" s="59"/>
    </row>
    <row r="74" spans="11:19" ht="15" customHeight="1">
      <c r="K74" s="66"/>
      <c r="L74" s="37" t="str">
        <f>Results!C70</f>
        <v>F08</v>
      </c>
      <c r="M74" s="37" t="str">
        <f>Results!B70</f>
        <v>NM_005191</v>
      </c>
      <c r="N74" s="64" t="e">
        <f>LOG(Results!H70,2)</f>
        <v>#DIV/0!</v>
      </c>
      <c r="O74" s="65" t="str">
        <f>Results!I70</f>
        <v>N/A</v>
      </c>
      <c r="P74" s="59"/>
      <c r="Q74" s="59"/>
      <c r="R74" s="59"/>
      <c r="S74" s="59"/>
    </row>
    <row r="75" spans="11:19" ht="15" customHeight="1">
      <c r="K75" s="66"/>
      <c r="L75" s="37" t="str">
        <f>Results!C71</f>
        <v>F09</v>
      </c>
      <c r="M75" s="37" t="str">
        <f>Results!B71</f>
        <v>NM_004810</v>
      </c>
      <c r="N75" s="64" t="e">
        <f>LOG(Results!H71,2)</f>
        <v>#DIV/0!</v>
      </c>
      <c r="O75" s="65" t="str">
        <f>Results!I71</f>
        <v>N/A</v>
      </c>
      <c r="P75" s="59"/>
      <c r="Q75" s="59"/>
      <c r="R75" s="59"/>
      <c r="S75" s="59"/>
    </row>
    <row r="76" spans="11:19" ht="15" customHeight="1">
      <c r="K76" s="66"/>
      <c r="L76" s="37" t="str">
        <f>Results!C72</f>
        <v>F10</v>
      </c>
      <c r="M76" s="37" t="str">
        <f>Results!B72</f>
        <v>NM_130785</v>
      </c>
      <c r="N76" s="64" t="e">
        <f>LOG(Results!H72,2)</f>
        <v>#DIV/0!</v>
      </c>
      <c r="O76" s="65" t="str">
        <f>Results!I72</f>
        <v>N/A</v>
      </c>
      <c r="P76" s="59"/>
      <c r="Q76" s="59"/>
      <c r="R76" s="59"/>
      <c r="S76" s="59"/>
    </row>
    <row r="77" spans="11:19" ht="15" customHeight="1">
      <c r="K77" s="66"/>
      <c r="L77" s="37" t="str">
        <f>Results!C73</f>
        <v>F11</v>
      </c>
      <c r="M77" s="37" t="str">
        <f>Results!B73</f>
        <v>NM_004720</v>
      </c>
      <c r="N77" s="64" t="e">
        <f>LOG(Results!H73,2)</f>
        <v>#DIV/0!</v>
      </c>
      <c r="O77" s="65" t="str">
        <f>Results!I73</f>
        <v>N/A</v>
      </c>
      <c r="P77" s="59"/>
      <c r="Q77" s="59"/>
      <c r="R77" s="59"/>
      <c r="S77" s="59"/>
    </row>
    <row r="78" spans="11:19" ht="15" customHeight="1">
      <c r="K78" s="66"/>
      <c r="L78" s="37" t="str">
        <f>Results!C74</f>
        <v>F12</v>
      </c>
      <c r="M78" s="37" t="str">
        <f>Results!B74</f>
        <v>NM_001037334</v>
      </c>
      <c r="N78" s="64" t="e">
        <f>LOG(Results!H74,2)</f>
        <v>#DIV/0!</v>
      </c>
      <c r="O78" s="65" t="str">
        <f>Results!I74</f>
        <v>N/A</v>
      </c>
      <c r="P78" s="59"/>
      <c r="Q78" s="59"/>
      <c r="R78" s="59"/>
      <c r="S78" s="59"/>
    </row>
    <row r="79" spans="11:19" ht="15" customHeight="1">
      <c r="K79" s="66"/>
      <c r="L79" s="37" t="str">
        <f>Results!C75</f>
        <v>G01</v>
      </c>
      <c r="M79" s="37" t="str">
        <f>Results!B75</f>
        <v>NM_005443</v>
      </c>
      <c r="N79" s="64" t="e">
        <f>LOG(Results!H75,2)</f>
        <v>#DIV/0!</v>
      </c>
      <c r="O79" s="65" t="str">
        <f>Results!I75</f>
        <v>N/A</v>
      </c>
      <c r="P79" s="59"/>
      <c r="Q79" s="59"/>
      <c r="R79" s="59"/>
      <c r="S79" s="59"/>
    </row>
    <row r="80" spans="11:19" ht="15" customHeight="1">
      <c r="K80" s="66"/>
      <c r="L80" s="37" t="str">
        <f>Results!C76</f>
        <v>G02</v>
      </c>
      <c r="M80" s="37" t="str">
        <f>Results!B76</f>
        <v>NM_005679</v>
      </c>
      <c r="N80" s="64" t="e">
        <f>LOG(Results!H76,2)</f>
        <v>#DIV/0!</v>
      </c>
      <c r="O80" s="65" t="str">
        <f>Results!I76</f>
        <v>N/A</v>
      </c>
      <c r="P80" s="59"/>
      <c r="Q80" s="59"/>
      <c r="R80" s="59"/>
      <c r="S80" s="59"/>
    </row>
    <row r="81" spans="11:19" ht="15" customHeight="1">
      <c r="K81" s="66"/>
      <c r="L81" s="37" t="str">
        <f>Results!C77</f>
        <v>G03</v>
      </c>
      <c r="M81" s="37" t="str">
        <f>Results!B77</f>
        <v>NM_001759</v>
      </c>
      <c r="N81" s="64" t="e">
        <f>LOG(Results!H77,2)</f>
        <v>#DIV/0!</v>
      </c>
      <c r="O81" s="65" t="str">
        <f>Results!I77</f>
        <v>N/A</v>
      </c>
      <c r="P81" s="59"/>
      <c r="Q81" s="59"/>
      <c r="R81" s="59"/>
      <c r="S81" s="59"/>
    </row>
    <row r="82" spans="11:19" ht="15" customHeight="1">
      <c r="K82" s="66"/>
      <c r="L82" s="37" t="str">
        <f>Results!C78</f>
        <v>G04</v>
      </c>
      <c r="M82" s="37" t="str">
        <f>Results!B78</f>
        <v>NM_003939</v>
      </c>
      <c r="N82" s="64" t="e">
        <f>LOG(Results!H78,2)</f>
        <v>#DIV/0!</v>
      </c>
      <c r="O82" s="65" t="str">
        <f>Results!I78</f>
        <v>N/A</v>
      </c>
      <c r="P82" s="59"/>
      <c r="Q82" s="59"/>
      <c r="R82" s="59"/>
      <c r="S82" s="59"/>
    </row>
    <row r="83" spans="11:19" ht="15" customHeight="1">
      <c r="K83" s="66"/>
      <c r="L83" s="37" t="str">
        <f>Results!C79</f>
        <v>G05</v>
      </c>
      <c r="M83" s="37" t="str">
        <f>Results!B79</f>
        <v>NM_003883</v>
      </c>
      <c r="N83" s="64" t="e">
        <f>LOG(Results!H79,2)</f>
        <v>#DIV/0!</v>
      </c>
      <c r="O83" s="65" t="str">
        <f>Results!I79</f>
        <v>N/A</v>
      </c>
      <c r="P83" s="59"/>
      <c r="Q83" s="59"/>
      <c r="R83" s="59"/>
      <c r="S83" s="59"/>
    </row>
    <row r="84" spans="11:19" ht="15" customHeight="1">
      <c r="K84" s="66"/>
      <c r="L84" s="37" t="str">
        <f>Results!C80</f>
        <v>G06</v>
      </c>
      <c r="M84" s="37" t="str">
        <f>Results!B80</f>
        <v>NM_032562</v>
      </c>
      <c r="N84" s="64" t="e">
        <f>LOG(Results!H80,2)</f>
        <v>#DIV/0!</v>
      </c>
      <c r="O84" s="65" t="str">
        <f>Results!I80</f>
        <v>N/A</v>
      </c>
      <c r="P84" s="59"/>
      <c r="Q84" s="59"/>
      <c r="R84" s="59"/>
      <c r="S84" s="59"/>
    </row>
    <row r="85" spans="11:19" ht="15" customHeight="1">
      <c r="K85" s="66"/>
      <c r="L85" s="37" t="str">
        <f>Results!C81</f>
        <v>G07</v>
      </c>
      <c r="M85" s="37" t="str">
        <f>Results!B81</f>
        <v>NM_032019</v>
      </c>
      <c r="N85" s="64" t="e">
        <f>LOG(Results!H81,2)</f>
        <v>#DIV/0!</v>
      </c>
      <c r="O85" s="65" t="str">
        <f>Results!I81</f>
        <v>N/A</v>
      </c>
      <c r="P85" s="59"/>
      <c r="Q85" s="59"/>
      <c r="R85" s="59"/>
      <c r="S85" s="59"/>
    </row>
    <row r="86" spans="11:19" ht="15" customHeight="1">
      <c r="K86" s="66"/>
      <c r="L86" s="37" t="str">
        <f>Results!C82</f>
        <v>G08</v>
      </c>
      <c r="M86" s="37" t="str">
        <f>Results!B82</f>
        <v>NM_001013836</v>
      </c>
      <c r="N86" s="64" t="e">
        <f>LOG(Results!H82,2)</f>
        <v>#DIV/0!</v>
      </c>
      <c r="O86" s="65" t="str">
        <f>Results!I82</f>
        <v>N/A</v>
      </c>
      <c r="P86" s="59"/>
      <c r="Q86" s="59"/>
      <c r="R86" s="59"/>
      <c r="S86" s="59"/>
    </row>
    <row r="87" spans="11:19" ht="15" customHeight="1">
      <c r="K87" s="66"/>
      <c r="L87" s="37" t="str">
        <f>Results!C83</f>
        <v>G09</v>
      </c>
      <c r="M87" s="37" t="str">
        <f>Results!B83</f>
        <v>NM_005436</v>
      </c>
      <c r="N87" s="64" t="e">
        <f>LOG(Results!H83,2)</f>
        <v>#DIV/0!</v>
      </c>
      <c r="O87" s="65" t="str">
        <f>Results!I83</f>
        <v>N/A</v>
      </c>
      <c r="P87" s="59"/>
      <c r="Q87" s="59"/>
      <c r="R87" s="59"/>
      <c r="S87" s="59"/>
    </row>
    <row r="88" spans="11:19" ht="15" customHeight="1">
      <c r="K88" s="66"/>
      <c r="L88" s="37" t="str">
        <f>Results!C84</f>
        <v>G10</v>
      </c>
      <c r="M88" s="37" t="str">
        <f>Results!B84</f>
        <v>NM_001742</v>
      </c>
      <c r="N88" s="64" t="e">
        <f>LOG(Results!H84,2)</f>
        <v>#DIV/0!</v>
      </c>
      <c r="O88" s="65" t="str">
        <f>Results!I84</f>
        <v>N/A</v>
      </c>
      <c r="P88" s="59"/>
      <c r="Q88" s="59"/>
      <c r="R88" s="59"/>
      <c r="S88" s="59"/>
    </row>
    <row r="89" spans="11:19" ht="15" customHeight="1">
      <c r="K89" s="66"/>
      <c r="L89" s="37" t="str">
        <f>Results!C85</f>
        <v>G11</v>
      </c>
      <c r="M89" s="37" t="str">
        <f>Results!B85</f>
        <v>NM_001954</v>
      </c>
      <c r="N89" s="64" t="e">
        <f>LOG(Results!H85,2)</f>
        <v>#DIV/0!</v>
      </c>
      <c r="O89" s="65" t="str">
        <f>Results!I85</f>
        <v>N/A</v>
      </c>
      <c r="P89" s="59"/>
      <c r="Q89" s="59"/>
      <c r="R89" s="59"/>
      <c r="S89" s="59"/>
    </row>
    <row r="90" spans="11:19" ht="15" customHeight="1">
      <c r="K90" s="66"/>
      <c r="L90" s="37" t="str">
        <f>Results!C86</f>
        <v>G12</v>
      </c>
      <c r="M90" s="37" t="str">
        <f>Results!B86</f>
        <v>NM_005432</v>
      </c>
      <c r="N90" s="64" t="e">
        <f>LOG(Results!H86,2)</f>
        <v>#DIV/0!</v>
      </c>
      <c r="O90" s="65" t="str">
        <f>Results!I86</f>
        <v>N/A</v>
      </c>
      <c r="P90" s="59"/>
      <c r="Q90" s="59"/>
      <c r="R90" s="59"/>
      <c r="S90" s="59"/>
    </row>
    <row r="91" spans="11:15" ht="12.75">
      <c r="K91" s="63" t="str">
        <f>'Gene Table'!A99</f>
        <v>Plate 2</v>
      </c>
      <c r="L91" s="37" t="str">
        <f>Results!C99</f>
        <v>A01</v>
      </c>
      <c r="M91" s="37" t="str">
        <f>Results!B99</f>
        <v>NM_000376</v>
      </c>
      <c r="N91" s="64" t="e">
        <f>LOG(Results!H99,2)</f>
        <v>#DIV/0!</v>
      </c>
      <c r="O91" s="65" t="str">
        <f>Results!I99</f>
        <v>N/A</v>
      </c>
    </row>
    <row r="92" spans="11:15" ht="12.75">
      <c r="K92" s="66"/>
      <c r="L92" s="37" t="str">
        <f>Results!C100</f>
        <v>A02</v>
      </c>
      <c r="M92" s="37" t="str">
        <f>Results!B100</f>
        <v>NM_001074</v>
      </c>
      <c r="N92" s="64" t="e">
        <f>LOG(Results!H100,2)</f>
        <v>#DIV/0!</v>
      </c>
      <c r="O92" s="65" t="str">
        <f>Results!I100</f>
        <v>N/A</v>
      </c>
    </row>
    <row r="93" spans="11:15" ht="12.75">
      <c r="K93" s="66"/>
      <c r="L93" s="37" t="str">
        <f>Results!C101</f>
        <v>A03</v>
      </c>
      <c r="M93" s="37" t="str">
        <f>Results!B101</f>
        <v>NM_000716</v>
      </c>
      <c r="N93" s="64" t="e">
        <f>LOG(Results!H101,2)</f>
        <v>#DIV/0!</v>
      </c>
      <c r="O93" s="65" t="str">
        <f>Results!I101</f>
        <v>N/A</v>
      </c>
    </row>
    <row r="94" spans="11:15" ht="12.75">
      <c r="K94" s="66"/>
      <c r="L94" s="37" t="str">
        <f>Results!C102</f>
        <v>A04</v>
      </c>
      <c r="M94" s="37" t="str">
        <f>Results!B102</f>
        <v>NM_007118</v>
      </c>
      <c r="N94" s="64" t="e">
        <f>LOG(Results!H102,2)</f>
        <v>#DIV/0!</v>
      </c>
      <c r="O94" s="65" t="str">
        <f>Results!I102</f>
        <v>N/A</v>
      </c>
    </row>
    <row r="95" spans="11:15" ht="12.75">
      <c r="K95" s="66"/>
      <c r="L95" s="37" t="str">
        <f>Results!C103</f>
        <v>A05</v>
      </c>
      <c r="M95" s="37" t="str">
        <f>Results!B103</f>
        <v>NM_004620</v>
      </c>
      <c r="N95" s="64" t="e">
        <f>LOG(Results!H103,2)</f>
        <v>#DIV/0!</v>
      </c>
      <c r="O95" s="65" t="str">
        <f>Results!I103</f>
        <v>N/A</v>
      </c>
    </row>
    <row r="96" spans="11:15" ht="12.75">
      <c r="K96" s="66"/>
      <c r="L96" s="37" t="str">
        <f>Results!C104</f>
        <v>A06</v>
      </c>
      <c r="M96" s="37" t="str">
        <f>Results!B104</f>
        <v>NM_003273</v>
      </c>
      <c r="N96" s="64" t="e">
        <f>LOG(Results!H104,2)</f>
        <v>#DIV/0!</v>
      </c>
      <c r="O96" s="65" t="str">
        <f>Results!I104</f>
        <v>N/A</v>
      </c>
    </row>
    <row r="97" spans="11:15" ht="12.75">
      <c r="K97" s="66"/>
      <c r="L97" s="37" t="str">
        <f>Results!C105</f>
        <v>A07</v>
      </c>
      <c r="M97" s="37" t="str">
        <f>Results!B105</f>
        <v>NM_001042454</v>
      </c>
      <c r="N97" s="64" t="e">
        <f>LOG(Results!H105,2)</f>
        <v>#DIV/0!</v>
      </c>
      <c r="O97" s="65" t="str">
        <f>Results!I105</f>
        <v>N/A</v>
      </c>
    </row>
    <row r="98" spans="11:15" ht="12.75">
      <c r="K98" s="66"/>
      <c r="L98" s="37" t="str">
        <f>Results!C106</f>
        <v>A08</v>
      </c>
      <c r="M98" s="37" t="str">
        <f>Results!B106</f>
        <v>NM_005652</v>
      </c>
      <c r="N98" s="64" t="e">
        <f>LOG(Results!H106,2)</f>
        <v>#DIV/0!</v>
      </c>
      <c r="O98" s="65" t="str">
        <f>Results!I106</f>
        <v>N/A</v>
      </c>
    </row>
    <row r="99" spans="11:15" ht="12.75">
      <c r="K99" s="66"/>
      <c r="L99" s="37" t="str">
        <f>Results!C107</f>
        <v>A09</v>
      </c>
      <c r="M99" s="37" t="str">
        <f>Results!B107</f>
        <v>NM_003218</v>
      </c>
      <c r="N99" s="64" t="e">
        <f>LOG(Results!H107,2)</f>
        <v>#DIV/0!</v>
      </c>
      <c r="O99" s="65" t="str">
        <f>Results!I107</f>
        <v>N/A</v>
      </c>
    </row>
    <row r="100" spans="11:15" ht="12.75">
      <c r="K100" s="66"/>
      <c r="L100" s="37" t="str">
        <f>Results!C108</f>
        <v>A10</v>
      </c>
      <c r="M100" s="37" t="str">
        <f>Results!B108</f>
        <v>NM_003150</v>
      </c>
      <c r="N100" s="64" t="e">
        <f>LOG(Results!H108,2)</f>
        <v>#DIV/0!</v>
      </c>
      <c r="O100" s="65" t="str">
        <f>Results!I108</f>
        <v>N/A</v>
      </c>
    </row>
    <row r="101" spans="11:15" ht="12.75">
      <c r="K101" s="66"/>
      <c r="L101" s="37" t="str">
        <f>Results!C109</f>
        <v>A11</v>
      </c>
      <c r="M101" s="37" t="str">
        <f>Results!B109</f>
        <v>NM_007315</v>
      </c>
      <c r="N101" s="64" t="e">
        <f>LOG(Results!H109,2)</f>
        <v>#DIV/0!</v>
      </c>
      <c r="O101" s="65" t="str">
        <f>Results!I109</f>
        <v>N/A</v>
      </c>
    </row>
    <row r="102" spans="11:15" ht="12.75">
      <c r="K102" s="66"/>
      <c r="L102" s="37" t="str">
        <f>Results!C110</f>
        <v>A12</v>
      </c>
      <c r="M102" s="37" t="str">
        <f>Results!B110</f>
        <v>NM_004333</v>
      </c>
      <c r="N102" s="64" t="e">
        <f>LOG(Results!H110,2)</f>
        <v>#DIV/0!</v>
      </c>
      <c r="O102" s="65" t="str">
        <f>Results!I110</f>
        <v>N/A</v>
      </c>
    </row>
    <row r="103" spans="11:15" ht="12.75">
      <c r="K103" s="66"/>
      <c r="L103" s="37" t="str">
        <f>Results!C111</f>
        <v>B01</v>
      </c>
      <c r="M103" s="37" t="str">
        <f>Results!B111</f>
        <v>NM_004599</v>
      </c>
      <c r="N103" s="64" t="e">
        <f>LOG(Results!H111,2)</f>
        <v>#DIV/0!</v>
      </c>
      <c r="O103" s="65" t="str">
        <f>Results!I111</f>
        <v>N/A</v>
      </c>
    </row>
    <row r="104" spans="11:15" ht="12.75">
      <c r="K104" s="66"/>
      <c r="L104" s="37" t="str">
        <f>Results!C112</f>
        <v>B02</v>
      </c>
      <c r="M104" s="37" t="str">
        <f>Results!B112</f>
        <v>NM_005989</v>
      </c>
      <c r="N104" s="64" t="e">
        <f>LOG(Results!H112,2)</f>
        <v>#DIV/0!</v>
      </c>
      <c r="O104" s="65" t="str">
        <f>Results!I112</f>
        <v>N/A</v>
      </c>
    </row>
    <row r="105" spans="11:15" ht="12.75">
      <c r="K105" s="66"/>
      <c r="L105" s="37" t="str">
        <f>Results!C113</f>
        <v>B03</v>
      </c>
      <c r="M105" s="37" t="str">
        <f>Results!B113</f>
        <v>NM_003118</v>
      </c>
      <c r="N105" s="64" t="e">
        <f>LOG(Results!H113,2)</f>
        <v>#DIV/0!</v>
      </c>
      <c r="O105" s="65" t="str">
        <f>Results!I113</f>
        <v>N/A</v>
      </c>
    </row>
    <row r="106" spans="11:15" ht="12.75">
      <c r="K106" s="66"/>
      <c r="L106" s="37" t="str">
        <f>Results!C114</f>
        <v>B04</v>
      </c>
      <c r="M106" s="37" t="str">
        <f>Results!B114</f>
        <v>NM_003113</v>
      </c>
      <c r="N106" s="64" t="e">
        <f>LOG(Results!H114,2)</f>
        <v>#DIV/0!</v>
      </c>
      <c r="O106" s="65" t="str">
        <f>Results!I114</f>
        <v>N/A</v>
      </c>
    </row>
    <row r="107" spans="11:15" ht="12.75">
      <c r="K107" s="66"/>
      <c r="L107" s="37" t="str">
        <f>Results!C115</f>
        <v>B05</v>
      </c>
      <c r="M107" s="37" t="str">
        <f>Results!B115</f>
        <v>NM_003062</v>
      </c>
      <c r="N107" s="64" t="e">
        <f>LOG(Results!H115,2)</f>
        <v>#DIV/0!</v>
      </c>
      <c r="O107" s="65" t="str">
        <f>Results!I115</f>
        <v>N/A</v>
      </c>
    </row>
    <row r="108" spans="11:15" ht="12.75">
      <c r="K108" s="66"/>
      <c r="L108" s="37" t="str">
        <f>Results!C116</f>
        <v>B06</v>
      </c>
      <c r="M108" s="37" t="str">
        <f>Results!B116</f>
        <v>NM_022743</v>
      </c>
      <c r="N108" s="64" t="e">
        <f>LOG(Results!H116,2)</f>
        <v>#DIV/0!</v>
      </c>
      <c r="O108" s="65" t="str">
        <f>Results!I116</f>
        <v>N/A</v>
      </c>
    </row>
    <row r="109" spans="11:15" ht="12.75">
      <c r="K109" s="66"/>
      <c r="L109" s="37" t="str">
        <f>Results!C117</f>
        <v>B07</v>
      </c>
      <c r="M109" s="37" t="str">
        <f>Results!B117</f>
        <v>NM_001035511</v>
      </c>
      <c r="N109" s="64" t="e">
        <f>LOG(Results!H117,2)</f>
        <v>#DIV/0!</v>
      </c>
      <c r="O109" s="65" t="str">
        <f>Results!I117</f>
        <v>N/A</v>
      </c>
    </row>
    <row r="110" spans="11:15" ht="12.75">
      <c r="K110" s="66"/>
      <c r="L110" s="37" t="str">
        <f>Results!C118</f>
        <v>B08</v>
      </c>
      <c r="M110" s="37" t="str">
        <f>Results!B118</f>
        <v>NM_002985</v>
      </c>
      <c r="N110" s="64" t="e">
        <f>LOG(Results!H118,2)</f>
        <v>#DIV/0!</v>
      </c>
      <c r="O110" s="65" t="str">
        <f>Results!I118</f>
        <v>N/A</v>
      </c>
    </row>
    <row r="111" spans="11:15" ht="12.75">
      <c r="K111" s="66"/>
      <c r="L111" s="37" t="str">
        <f>Results!C119</f>
        <v>B09</v>
      </c>
      <c r="M111" s="37" t="str">
        <f>Results!B119</f>
        <v>NM_002982</v>
      </c>
      <c r="N111" s="64" t="e">
        <f>LOG(Results!H119,2)</f>
        <v>#DIV/0!</v>
      </c>
      <c r="O111" s="65" t="str">
        <f>Results!I119</f>
        <v>N/A</v>
      </c>
    </row>
    <row r="112" spans="11:15" ht="12.75">
      <c r="K112" s="66"/>
      <c r="L112" s="37" t="str">
        <f>Results!C120</f>
        <v>B10</v>
      </c>
      <c r="M112" s="37" t="str">
        <f>Results!B120</f>
        <v>NM_005622</v>
      </c>
      <c r="N112" s="64" t="e">
        <f>LOG(Results!H120,2)</f>
        <v>#DIV/0!</v>
      </c>
      <c r="O112" s="65" t="str">
        <f>Results!I120</f>
        <v>N/A</v>
      </c>
    </row>
    <row r="113" spans="11:15" ht="12.75">
      <c r="K113" s="66"/>
      <c r="L113" s="37" t="str">
        <f>Results!C121</f>
        <v>B11</v>
      </c>
      <c r="M113" s="37" t="str">
        <f>Results!B121</f>
        <v>NM_012421</v>
      </c>
      <c r="N113" s="64" t="e">
        <f>LOG(Results!H121,2)</f>
        <v>#DIV/0!</v>
      </c>
      <c r="O113" s="65" t="str">
        <f>Results!I121</f>
        <v>N/A</v>
      </c>
    </row>
    <row r="114" spans="11:15" ht="12.75">
      <c r="K114" s="66"/>
      <c r="L114" s="37" t="str">
        <f>Results!C122</f>
        <v>B12</v>
      </c>
      <c r="M114" s="37" t="str">
        <f>Results!B122</f>
        <v>NM_002914</v>
      </c>
      <c r="N114" s="64" t="e">
        <f>LOG(Results!H122,2)</f>
        <v>#DIV/0!</v>
      </c>
      <c r="O114" s="65" t="str">
        <f>Results!I122</f>
        <v>N/A</v>
      </c>
    </row>
    <row r="115" spans="11:15" ht="12.75">
      <c r="K115" s="66"/>
      <c r="L115" s="37" t="str">
        <f>Results!C123</f>
        <v>C01</v>
      </c>
      <c r="M115" s="37" t="str">
        <f>Results!B123</f>
        <v>NM_000657</v>
      </c>
      <c r="N115" s="64" t="e">
        <f>LOG(Results!H123,2)</f>
        <v>#DIV/0!</v>
      </c>
      <c r="O115" s="65" t="str">
        <f>Results!I123</f>
        <v>N/A</v>
      </c>
    </row>
    <row r="116" spans="11:15" ht="12.75">
      <c r="K116" s="66"/>
      <c r="L116" s="37" t="str">
        <f>Results!C124</f>
        <v>C02</v>
      </c>
      <c r="M116" s="37" t="str">
        <f>Results!B124</f>
        <v>NM_000321</v>
      </c>
      <c r="N116" s="64" t="e">
        <f>LOG(Results!H124,2)</f>
        <v>#DIV/0!</v>
      </c>
      <c r="O116" s="65" t="str">
        <f>Results!I124</f>
        <v>N/A</v>
      </c>
    </row>
    <row r="117" spans="11:15" ht="12.75">
      <c r="K117" s="66"/>
      <c r="L117" s="37" t="str">
        <f>Results!C125</f>
        <v>C03</v>
      </c>
      <c r="M117" s="37" t="str">
        <f>Results!B125</f>
        <v>NM_134424</v>
      </c>
      <c r="N117" s="64" t="e">
        <f>LOG(Results!H125,2)</f>
        <v>#DIV/0!</v>
      </c>
      <c r="O117" s="65" t="str">
        <f>Results!I125</f>
        <v>N/A</v>
      </c>
    </row>
    <row r="118" spans="11:15" ht="12.75">
      <c r="K118" s="66"/>
      <c r="L118" s="37" t="str">
        <f>Results!C126</f>
        <v>C04</v>
      </c>
      <c r="M118" s="37" t="str">
        <f>Results!B126</f>
        <v>NM_000963</v>
      </c>
      <c r="N118" s="64" t="e">
        <f>LOG(Results!H126,2)</f>
        <v>#DIV/0!</v>
      </c>
      <c r="O118" s="65" t="str">
        <f>Results!I126</f>
        <v>N/A</v>
      </c>
    </row>
    <row r="119" spans="11:15" ht="12.75">
      <c r="K119" s="66"/>
      <c r="L119" s="37" t="str">
        <f>Results!C127</f>
        <v>C05</v>
      </c>
      <c r="M119" s="37" t="str">
        <f>Results!B127</f>
        <v>NM_000264</v>
      </c>
      <c r="N119" s="64" t="e">
        <f>LOG(Results!H127,2)</f>
        <v>#DIV/0!</v>
      </c>
      <c r="O119" s="65" t="str">
        <f>Results!I127</f>
        <v>N/A</v>
      </c>
    </row>
    <row r="120" spans="11:15" ht="12.75">
      <c r="K120" s="66"/>
      <c r="L120" s="37" t="str">
        <f>Results!C128</f>
        <v>C06</v>
      </c>
      <c r="M120" s="37" t="str">
        <f>Results!B128</f>
        <v>NM_002800</v>
      </c>
      <c r="N120" s="64" t="e">
        <f>LOG(Results!H128,2)</f>
        <v>#DIV/0!</v>
      </c>
      <c r="O120" s="65" t="str">
        <f>Results!I128</f>
        <v>N/A</v>
      </c>
    </row>
    <row r="121" spans="11:15" ht="12.75">
      <c r="K121" s="66"/>
      <c r="L121" s="37" t="str">
        <f>Results!C129</f>
        <v>C07</v>
      </c>
      <c r="M121" s="37" t="str">
        <f>Results!B129</f>
        <v>NM_000313</v>
      </c>
      <c r="N121" s="64" t="e">
        <f>LOG(Results!H129,2)</f>
        <v>#DIV/0!</v>
      </c>
      <c r="O121" s="65" t="str">
        <f>Results!I129</f>
        <v>N/A</v>
      </c>
    </row>
    <row r="122" spans="11:15" ht="12.75">
      <c r="K122" s="66"/>
      <c r="L122" s="37" t="str">
        <f>Results!C130</f>
        <v>C08</v>
      </c>
      <c r="M122" s="37" t="str">
        <f>Results!B130</f>
        <v>NM_006259</v>
      </c>
      <c r="N122" s="64" t="e">
        <f>LOG(Results!H130,2)</f>
        <v>#DIV/0!</v>
      </c>
      <c r="O122" s="65" t="str">
        <f>Results!I130</f>
        <v>N/A</v>
      </c>
    </row>
    <row r="123" spans="11:15" ht="12.75">
      <c r="K123" s="66"/>
      <c r="L123" s="37" t="str">
        <f>Results!C131</f>
        <v>C09</v>
      </c>
      <c r="M123" s="37" t="str">
        <f>Results!B131</f>
        <v>NM_017589</v>
      </c>
      <c r="N123" s="64" t="e">
        <f>LOG(Results!H131,2)</f>
        <v>#DIV/0!</v>
      </c>
      <c r="O123" s="65" t="str">
        <f>Results!I131</f>
        <v>N/A</v>
      </c>
    </row>
    <row r="124" spans="11:15" ht="12.75">
      <c r="K124" s="66"/>
      <c r="L124" s="37" t="str">
        <f>Results!C132</f>
        <v>C10</v>
      </c>
      <c r="M124" s="37" t="str">
        <f>Results!B132</f>
        <v>NM_019093</v>
      </c>
      <c r="N124" s="64" t="e">
        <f>LOG(Results!H132,2)</f>
        <v>#DIV/0!</v>
      </c>
      <c r="O124" s="65" t="str">
        <f>Results!I132</f>
        <v>N/A</v>
      </c>
    </row>
    <row r="125" spans="11:15" ht="12.75">
      <c r="K125" s="66"/>
      <c r="L125" s="37" t="str">
        <f>Results!C133</f>
        <v>C11</v>
      </c>
      <c r="M125" s="37" t="str">
        <f>Results!B133</f>
        <v>NM_007120</v>
      </c>
      <c r="N125" s="64" t="e">
        <f>LOG(Results!H133,2)</f>
        <v>#DIV/0!</v>
      </c>
      <c r="O125" s="65" t="str">
        <f>Results!I133</f>
        <v>N/A</v>
      </c>
    </row>
    <row r="126" spans="11:15" ht="12.75">
      <c r="K126" s="66"/>
      <c r="L126" s="37" t="str">
        <f>Results!C134</f>
        <v>C12</v>
      </c>
      <c r="M126" s="37" t="str">
        <f>Results!B134</f>
        <v>NM_205862</v>
      </c>
      <c r="N126" s="64" t="e">
        <f>LOG(Results!H134,2)</f>
        <v>#DIV/0!</v>
      </c>
      <c r="O126" s="65" t="str">
        <f>Results!I134</f>
        <v>N/A</v>
      </c>
    </row>
    <row r="127" spans="11:15" ht="12.75">
      <c r="K127" s="66"/>
      <c r="L127" s="37" t="str">
        <f>Results!C135</f>
        <v>D01</v>
      </c>
      <c r="M127" s="37" t="str">
        <f>Results!B135</f>
        <v>NM_019075</v>
      </c>
      <c r="N127" s="64" t="e">
        <f>LOG(Results!H135,2)</f>
        <v>#DIV/0!</v>
      </c>
      <c r="O127" s="65" t="str">
        <f>Results!I135</f>
        <v>N/A</v>
      </c>
    </row>
    <row r="128" spans="11:15" ht="12.75">
      <c r="K128" s="66"/>
      <c r="L128" s="37" t="str">
        <f>Results!C136</f>
        <v>D02</v>
      </c>
      <c r="M128" s="37" t="str">
        <f>Results!B136</f>
        <v>NM_000940</v>
      </c>
      <c r="N128" s="64" t="e">
        <f>LOG(Results!H136,2)</f>
        <v>#DIV/0!</v>
      </c>
      <c r="O128" s="65" t="str">
        <f>Results!I136</f>
        <v>N/A</v>
      </c>
    </row>
    <row r="129" spans="11:15" ht="12.75">
      <c r="K129" s="66"/>
      <c r="L129" s="37" t="str">
        <f>Results!C137</f>
        <v>D03</v>
      </c>
      <c r="M129" s="37" t="str">
        <f>Results!B137</f>
        <v>NM_005035</v>
      </c>
      <c r="N129" s="64" t="e">
        <f>LOG(Results!H137,2)</f>
        <v>#DIV/0!</v>
      </c>
      <c r="O129" s="65" t="str">
        <f>Results!I137</f>
        <v>N/A</v>
      </c>
    </row>
    <row r="130" spans="11:15" ht="12.75">
      <c r="K130" s="66"/>
      <c r="L130" s="37" t="str">
        <f>Results!C138</f>
        <v>D04</v>
      </c>
      <c r="M130" s="37" t="str">
        <f>Results!B138</f>
        <v>NM_001018111</v>
      </c>
      <c r="N130" s="64" t="e">
        <f>LOG(Results!H138,2)</f>
        <v>#DIV/0!</v>
      </c>
      <c r="O130" s="65" t="str">
        <f>Results!I138</f>
        <v>N/A</v>
      </c>
    </row>
    <row r="131" spans="11:15" ht="12.75">
      <c r="K131" s="66"/>
      <c r="L131" s="37" t="str">
        <f>Results!C139</f>
        <v>D05</v>
      </c>
      <c r="M131" s="37" t="str">
        <f>Results!B139</f>
        <v>NM_000301</v>
      </c>
      <c r="N131" s="64" t="e">
        <f>LOG(Results!H139,2)</f>
        <v>#DIV/0!</v>
      </c>
      <c r="O131" s="65" t="str">
        <f>Results!I139</f>
        <v>N/A</v>
      </c>
    </row>
    <row r="132" spans="11:15" ht="12.75">
      <c r="K132" s="66"/>
      <c r="L132" s="37" t="str">
        <f>Results!C140</f>
        <v>D06</v>
      </c>
      <c r="M132" s="37" t="str">
        <f>Results!B140</f>
        <v>NM_002661</v>
      </c>
      <c r="N132" s="64" t="e">
        <f>LOG(Results!H140,2)</f>
        <v>#DIV/0!</v>
      </c>
      <c r="O132" s="65" t="str">
        <f>Results!I140</f>
        <v>N/A</v>
      </c>
    </row>
    <row r="133" spans="11:15" ht="12.75">
      <c r="K133" s="66"/>
      <c r="L133" s="37" t="str">
        <f>Results!C141</f>
        <v>D07</v>
      </c>
      <c r="M133" s="37" t="str">
        <f>Results!B141</f>
        <v>NM_000298</v>
      </c>
      <c r="N133" s="64" t="e">
        <f>LOG(Results!H141,2)</f>
        <v>#DIV/0!</v>
      </c>
      <c r="O133" s="65" t="str">
        <f>Results!I141</f>
        <v>N/A</v>
      </c>
    </row>
    <row r="134" spans="11:15" ht="12.75">
      <c r="K134" s="66"/>
      <c r="L134" s="37" t="str">
        <f>Results!C142</f>
        <v>D08</v>
      </c>
      <c r="M134" s="37" t="str">
        <f>Results!B142</f>
        <v>NM_000295</v>
      </c>
      <c r="N134" s="64" t="e">
        <f>LOG(Results!H142,2)</f>
        <v>#DIV/0!</v>
      </c>
      <c r="O134" s="65" t="str">
        <f>Results!I142</f>
        <v>N/A</v>
      </c>
    </row>
    <row r="135" spans="11:15" ht="12.75">
      <c r="K135" s="66"/>
      <c r="L135" s="37" t="str">
        <f>Results!C143</f>
        <v>D09</v>
      </c>
      <c r="M135" s="37" t="str">
        <f>Results!B143</f>
        <v>NM_000927</v>
      </c>
      <c r="N135" s="64" t="e">
        <f>LOG(Results!H143,2)</f>
        <v>#DIV/0!</v>
      </c>
      <c r="O135" s="65" t="str">
        <f>Results!I143</f>
        <v>N/A</v>
      </c>
    </row>
    <row r="136" spans="11:15" ht="12.75">
      <c r="K136" s="66"/>
      <c r="L136" s="37" t="str">
        <f>Results!C144</f>
        <v>D10</v>
      </c>
      <c r="M136" s="37" t="str">
        <f>Results!B144</f>
        <v>NM_002631</v>
      </c>
      <c r="N136" s="64" t="e">
        <f>LOG(Results!H144,2)</f>
        <v>#DIV/0!</v>
      </c>
      <c r="O136" s="65" t="str">
        <f>Results!I144</f>
        <v>N/A</v>
      </c>
    </row>
    <row r="137" spans="11:15" ht="12.75">
      <c r="K137" s="66"/>
      <c r="L137" s="37" t="str">
        <f>Results!C145</f>
        <v>D11</v>
      </c>
      <c r="M137" s="37" t="str">
        <f>Results!B145</f>
        <v>NM_002575</v>
      </c>
      <c r="N137" s="64" t="e">
        <f>LOG(Results!H145,2)</f>
        <v>#DIV/0!</v>
      </c>
      <c r="O137" s="65" t="str">
        <f>Results!I145</f>
        <v>N/A</v>
      </c>
    </row>
    <row r="138" spans="11:15" ht="12.75">
      <c r="K138" s="66"/>
      <c r="L138" s="37" t="str">
        <f>Results!C146</f>
        <v>D12</v>
      </c>
      <c r="M138" s="37" t="str">
        <f>Results!B146</f>
        <v>NM_000602</v>
      </c>
      <c r="N138" s="64" t="e">
        <f>LOG(Results!H146,2)</f>
        <v>#DIV/0!</v>
      </c>
      <c r="O138" s="65" t="str">
        <f>Results!I146</f>
        <v>N/A</v>
      </c>
    </row>
    <row r="139" spans="11:15" ht="12.75">
      <c r="K139" s="66"/>
      <c r="L139" s="37" t="str">
        <f>Results!C147</f>
        <v>E01</v>
      </c>
      <c r="M139" s="37" t="str">
        <f>Results!B147</f>
        <v>NM_000625</v>
      </c>
      <c r="N139" s="64" t="e">
        <f>LOG(Results!H147,2)</f>
        <v>#DIV/0!</v>
      </c>
      <c r="O139" s="65" t="str">
        <f>Results!I147</f>
        <v>N/A</v>
      </c>
    </row>
    <row r="140" spans="11:15" ht="12.75">
      <c r="K140" s="66"/>
      <c r="L140" s="37" t="str">
        <f>Results!C148</f>
        <v>E02</v>
      </c>
      <c r="M140" s="37" t="str">
        <f>Results!B148</f>
        <v>NM_001077493</v>
      </c>
      <c r="N140" s="64" t="e">
        <f>LOG(Results!H148,2)</f>
        <v>#DIV/0!</v>
      </c>
      <c r="O140" s="65" t="str">
        <f>Results!I148</f>
        <v>N/A</v>
      </c>
    </row>
    <row r="141" spans="11:15" ht="12.75">
      <c r="K141" s="66"/>
      <c r="L141" s="37" t="str">
        <f>Results!C149</f>
        <v>E03</v>
      </c>
      <c r="M141" s="37" t="str">
        <f>Results!B149</f>
        <v>NM_002467</v>
      </c>
      <c r="N141" s="64" t="e">
        <f>LOG(Results!H149,2)</f>
        <v>#DIV/0!</v>
      </c>
      <c r="O141" s="65" t="str">
        <f>Results!I149</f>
        <v>N/A</v>
      </c>
    </row>
    <row r="142" spans="11:15" ht="12.75">
      <c r="K142" s="66"/>
      <c r="L142" s="37" t="str">
        <f>Results!C150</f>
        <v>E04</v>
      </c>
      <c r="M142" s="37" t="str">
        <f>Results!B150</f>
        <v>NM_002462</v>
      </c>
      <c r="N142" s="64" t="e">
        <f>LOG(Results!H150,2)</f>
        <v>#DIV/0!</v>
      </c>
      <c r="O142" s="65" t="str">
        <f>Results!I150</f>
        <v>N/A</v>
      </c>
    </row>
    <row r="143" spans="11:15" ht="12.75">
      <c r="K143" s="66"/>
      <c r="L143" s="37" t="str">
        <f>Results!C151</f>
        <v>E05</v>
      </c>
      <c r="M143" s="37" t="str">
        <f>Results!B151</f>
        <v>NM_002454</v>
      </c>
      <c r="N143" s="64" t="e">
        <f>LOG(Results!H151,2)</f>
        <v>#DIV/0!</v>
      </c>
      <c r="O143" s="65" t="str">
        <f>Results!I151</f>
        <v>N/A</v>
      </c>
    </row>
    <row r="144" spans="11:15" ht="12.75">
      <c r="K144" s="66"/>
      <c r="L144" s="37" t="str">
        <f>Results!C152</f>
        <v>E06</v>
      </c>
      <c r="M144" s="37" t="str">
        <f>Results!B152</f>
        <v>NM_005952</v>
      </c>
      <c r="N144" s="64" t="e">
        <f>LOG(Results!H152,2)</f>
        <v>#DIV/0!</v>
      </c>
      <c r="O144" s="65" t="str">
        <f>Results!I152</f>
        <v>N/A</v>
      </c>
    </row>
    <row r="145" spans="11:15" ht="12.75">
      <c r="K145" s="66"/>
      <c r="L145" s="37" t="str">
        <f>Results!C153</f>
        <v>E07</v>
      </c>
      <c r="M145" s="37" t="str">
        <f>Results!B153</f>
        <v>NM_000251</v>
      </c>
      <c r="N145" s="64" t="e">
        <f>LOG(Results!H153,2)</f>
        <v>#DIV/0!</v>
      </c>
      <c r="O145" s="65" t="str">
        <f>Results!I153</f>
        <v>N/A</v>
      </c>
    </row>
    <row r="146" spans="11:15" ht="12.75">
      <c r="K146" s="66"/>
      <c r="L146" s="37" t="str">
        <f>Results!C154</f>
        <v>E08</v>
      </c>
      <c r="M146" s="37" t="str">
        <f>Results!B154</f>
        <v>NM_019899</v>
      </c>
      <c r="N146" s="64" t="e">
        <f>LOG(Results!H154,2)</f>
        <v>#DIV/0!</v>
      </c>
      <c r="O146" s="65" t="str">
        <f>Results!I154</f>
        <v>N/A</v>
      </c>
    </row>
    <row r="147" spans="11:15" ht="12.75">
      <c r="K147" s="66"/>
      <c r="L147" s="37" t="str">
        <f>Results!C155</f>
        <v>E09</v>
      </c>
      <c r="M147" s="37" t="str">
        <f>Results!B155</f>
        <v>NM_002426</v>
      </c>
      <c r="N147" s="64" t="e">
        <f>LOG(Results!H155,2)</f>
        <v>#DIV/0!</v>
      </c>
      <c r="O147" s="65" t="str">
        <f>Results!I155</f>
        <v>N/A</v>
      </c>
    </row>
    <row r="148" spans="11:15" ht="12.75">
      <c r="K148" s="66"/>
      <c r="L148" s="37" t="str">
        <f>Results!C156</f>
        <v>E10</v>
      </c>
      <c r="M148" s="37" t="str">
        <f>Results!B156</f>
        <v>NM_002424</v>
      </c>
      <c r="N148" s="64" t="e">
        <f>LOG(Results!H156,2)</f>
        <v>#DIV/0!</v>
      </c>
      <c r="O148" s="65" t="str">
        <f>Results!I156</f>
        <v>N/A</v>
      </c>
    </row>
    <row r="149" spans="11:15" ht="12.75">
      <c r="K149" s="66"/>
      <c r="L149" s="37" t="str">
        <f>Results!C157</f>
        <v>E11</v>
      </c>
      <c r="M149" s="37" t="str">
        <f>Results!B157</f>
        <v>NM_000249</v>
      </c>
      <c r="N149" s="64" t="e">
        <f>LOG(Results!H157,2)</f>
        <v>#DIV/0!</v>
      </c>
      <c r="O149" s="65" t="str">
        <f>Results!I157</f>
        <v>N/A</v>
      </c>
    </row>
    <row r="150" spans="11:15" ht="12.75">
      <c r="K150" s="66"/>
      <c r="L150" s="37" t="str">
        <f>Results!C158</f>
        <v>E12</v>
      </c>
      <c r="M150" s="37" t="str">
        <f>Results!B158</f>
        <v>NM_000246</v>
      </c>
      <c r="N150" s="64" t="e">
        <f>LOG(Results!H158,2)</f>
        <v>#DIV/0!</v>
      </c>
      <c r="O150" s="65" t="str">
        <f>Results!I158</f>
        <v>N/A</v>
      </c>
    </row>
    <row r="151" spans="11:15" ht="12.75">
      <c r="K151" s="66"/>
      <c r="L151" s="37" t="str">
        <f>Results!C159</f>
        <v>F01</v>
      </c>
      <c r="M151" s="37" t="str">
        <f>Results!B159</f>
        <v>NM_000428</v>
      </c>
      <c r="N151" s="64" t="e">
        <f>LOG(Results!H159,2)</f>
        <v>#DIV/0!</v>
      </c>
      <c r="O151" s="65" t="str">
        <f>Results!I159</f>
        <v>N/A</v>
      </c>
    </row>
    <row r="152" spans="11:15" ht="12.75">
      <c r="K152" s="66"/>
      <c r="L152" s="37" t="str">
        <f>Results!C160</f>
        <v>F02</v>
      </c>
      <c r="M152" s="37" t="str">
        <f>Results!B160</f>
        <v>NM_000236</v>
      </c>
      <c r="N152" s="64" t="e">
        <f>LOG(Results!H160,2)</f>
        <v>#DIV/0!</v>
      </c>
      <c r="O152" s="65" t="str">
        <f>Results!I160</f>
        <v>N/A</v>
      </c>
    </row>
    <row r="153" spans="11:15" ht="12.75">
      <c r="K153" s="66"/>
      <c r="L153" s="37" t="str">
        <f>Results!C161</f>
        <v>F03</v>
      </c>
      <c r="M153" s="37" t="str">
        <f>Results!B161</f>
        <v>NM_000222</v>
      </c>
      <c r="N153" s="64" t="e">
        <f>LOG(Results!H161,2)</f>
        <v>#DIV/0!</v>
      </c>
      <c r="O153" s="65" t="str">
        <f>Results!I161</f>
        <v>N/A</v>
      </c>
    </row>
    <row r="154" spans="11:15" ht="12.75">
      <c r="K154" s="66"/>
      <c r="L154" s="37" t="str">
        <f>Results!C162</f>
        <v>F04</v>
      </c>
      <c r="M154" s="37" t="str">
        <f>Results!B162</f>
        <v>NM_013289</v>
      </c>
      <c r="N154" s="64" t="e">
        <f>LOG(Results!H162,2)</f>
        <v>#DIV/0!</v>
      </c>
      <c r="O154" s="65" t="str">
        <f>Results!I162</f>
        <v>N/A</v>
      </c>
    </row>
    <row r="155" spans="11:15" ht="12.75">
      <c r="K155" s="66"/>
      <c r="L155" s="37" t="str">
        <f>Results!C163</f>
        <v>F05</v>
      </c>
      <c r="M155" s="37" t="str">
        <f>Results!B163</f>
        <v>NM_012313</v>
      </c>
      <c r="N155" s="64" t="e">
        <f>LOG(Results!H163,2)</f>
        <v>#DIV/0!</v>
      </c>
      <c r="O155" s="65" t="str">
        <f>Results!I163</f>
        <v>N/A</v>
      </c>
    </row>
    <row r="156" spans="11:15" ht="12.75">
      <c r="K156" s="66"/>
      <c r="L156" s="37" t="str">
        <f>Results!C164</f>
        <v>F06</v>
      </c>
      <c r="M156" s="37" t="str">
        <f>Results!B164</f>
        <v>NM_002255</v>
      </c>
      <c r="N156" s="64" t="e">
        <f>LOG(Results!H164,2)</f>
        <v>#DIV/0!</v>
      </c>
      <c r="O156" s="65" t="str">
        <f>Results!I164</f>
        <v>N/A</v>
      </c>
    </row>
    <row r="157" spans="11:15" ht="12.75">
      <c r="K157" s="66"/>
      <c r="L157" s="37" t="str">
        <f>Results!C165</f>
        <v>F07</v>
      </c>
      <c r="M157" s="37" t="str">
        <f>Results!B165</f>
        <v>NM_015868</v>
      </c>
      <c r="N157" s="64" t="e">
        <f>LOG(Results!H165,2)</f>
        <v>#DIV/0!</v>
      </c>
      <c r="O157" s="65" t="str">
        <f>Results!I165</f>
        <v>N/A</v>
      </c>
    </row>
    <row r="158" spans="11:15" ht="12.75">
      <c r="K158" s="66"/>
      <c r="L158" s="37" t="str">
        <f>Results!C166</f>
        <v>F08</v>
      </c>
      <c r="M158" s="37" t="str">
        <f>Results!B166</f>
        <v>NM_014218</v>
      </c>
      <c r="N158" s="64" t="e">
        <f>LOG(Results!H166,2)</f>
        <v>#DIV/0!</v>
      </c>
      <c r="O158" s="65" t="str">
        <f>Results!I166</f>
        <v>N/A</v>
      </c>
    </row>
    <row r="159" spans="11:15" ht="12.75">
      <c r="K159" s="66"/>
      <c r="L159" s="37" t="str">
        <f>Results!C167</f>
        <v>F09</v>
      </c>
      <c r="M159" s="37" t="str">
        <f>Results!B167</f>
        <v>NM_002253</v>
      </c>
      <c r="N159" s="64" t="e">
        <f>LOG(Results!H167,2)</f>
        <v>#DIV/0!</v>
      </c>
      <c r="O159" s="65" t="str">
        <f>Results!I167</f>
        <v>N/A</v>
      </c>
    </row>
    <row r="160" spans="11:15" ht="12.75">
      <c r="K160" s="66"/>
      <c r="L160" s="37" t="str">
        <f>Results!C168</f>
        <v>F10</v>
      </c>
      <c r="M160" s="37" t="str">
        <f>Results!B168</f>
        <v>NM_002239</v>
      </c>
      <c r="N160" s="64" t="e">
        <f>LOG(Results!H168,2)</f>
        <v>#DIV/0!</v>
      </c>
      <c r="O160" s="65" t="str">
        <f>Results!I168</f>
        <v>N/A</v>
      </c>
    </row>
    <row r="161" spans="11:15" ht="12.75">
      <c r="K161" s="66"/>
      <c r="L161" s="37" t="str">
        <f>Results!C169</f>
        <v>F11</v>
      </c>
      <c r="M161" s="37" t="str">
        <f>Results!B169</f>
        <v>NM_002227</v>
      </c>
      <c r="N161" s="64" t="e">
        <f>LOG(Results!H169,2)</f>
        <v>#DIV/0!</v>
      </c>
      <c r="O161" s="65" t="str">
        <f>Results!I169</f>
        <v>N/A</v>
      </c>
    </row>
    <row r="162" spans="11:15" ht="12.75">
      <c r="K162" s="66"/>
      <c r="L162" s="37" t="str">
        <f>Results!C170</f>
        <v>F12</v>
      </c>
      <c r="M162" s="37" t="str">
        <f>Results!B170</f>
        <v>NM_002210</v>
      </c>
      <c r="N162" s="64" t="e">
        <f>LOG(Results!H170,2)</f>
        <v>#DIV/0!</v>
      </c>
      <c r="O162" s="65" t="str">
        <f>Results!I170</f>
        <v>N/A</v>
      </c>
    </row>
    <row r="163" spans="11:15" ht="12.75">
      <c r="K163" s="66"/>
      <c r="L163" s="37" t="str">
        <f>Results!C171</f>
        <v>G01</v>
      </c>
      <c r="M163" s="37" t="str">
        <f>Results!B171</f>
        <v>NM_002207</v>
      </c>
      <c r="N163" s="64" t="e">
        <f>LOG(Results!H171,2)</f>
        <v>#DIV/0!</v>
      </c>
      <c r="O163" s="65" t="str">
        <f>Results!I171</f>
        <v>N/A</v>
      </c>
    </row>
    <row r="164" spans="11:15" ht="12.75">
      <c r="K164" s="66"/>
      <c r="L164" s="37" t="str">
        <f>Results!C172</f>
        <v>G02</v>
      </c>
      <c r="M164" s="37" t="str">
        <f>Results!B172</f>
        <v>NM_000207</v>
      </c>
      <c r="N164" s="64" t="e">
        <f>LOG(Results!H172,2)</f>
        <v>#DIV/0!</v>
      </c>
      <c r="O164" s="65" t="str">
        <f>Results!I172</f>
        <v>N/A</v>
      </c>
    </row>
    <row r="165" spans="11:15" ht="12.75">
      <c r="K165" s="66"/>
      <c r="L165" s="37" t="str">
        <f>Results!C173</f>
        <v>G03</v>
      </c>
      <c r="M165" s="37" t="str">
        <f>Results!B173</f>
        <v>NM_001565</v>
      </c>
      <c r="N165" s="64" t="e">
        <f>LOG(Results!H173,2)</f>
        <v>#DIV/0!</v>
      </c>
      <c r="O165" s="65" t="str">
        <f>Results!I173</f>
        <v>N/A</v>
      </c>
    </row>
    <row r="166" spans="11:15" ht="12.75">
      <c r="K166" s="66"/>
      <c r="L166" s="37" t="str">
        <f>Results!C174</f>
        <v>G04</v>
      </c>
      <c r="M166" s="37" t="str">
        <f>Results!B174</f>
        <v>NM_005536</v>
      </c>
      <c r="N166" s="64" t="e">
        <f>LOG(Results!H174,2)</f>
        <v>#DIV/0!</v>
      </c>
      <c r="O166" s="65" t="str">
        <f>Results!I174</f>
        <v>N/A</v>
      </c>
    </row>
    <row r="167" spans="11:15" ht="12.75">
      <c r="K167" s="66"/>
      <c r="L167" s="37" t="str">
        <f>Results!C175</f>
        <v>G05</v>
      </c>
      <c r="M167" s="37" t="str">
        <f>Results!B175</f>
        <v>NM_005535</v>
      </c>
      <c r="N167" s="64" t="e">
        <f>LOG(Results!H175,2)</f>
        <v>#DIV/0!</v>
      </c>
      <c r="O167" s="65" t="str">
        <f>Results!I175</f>
        <v>N/A</v>
      </c>
    </row>
    <row r="168" spans="11:15" ht="12.75">
      <c r="K168" s="66"/>
      <c r="L168" s="37" t="str">
        <f>Results!C176</f>
        <v>G06</v>
      </c>
      <c r="M168" s="37" t="str">
        <f>Results!B176</f>
        <v>NM_000584</v>
      </c>
      <c r="N168" s="64" t="e">
        <f>LOG(Results!H176,2)</f>
        <v>#DIV/0!</v>
      </c>
      <c r="O168" s="65" t="str">
        <f>Results!I176</f>
        <v>N/A</v>
      </c>
    </row>
    <row r="169" spans="11:15" ht="12.75">
      <c r="K169" s="66"/>
      <c r="L169" s="37" t="str">
        <f>Results!C177</f>
        <v>G07</v>
      </c>
      <c r="M169" s="37" t="str">
        <f>Results!B177</f>
        <v>NM_000639</v>
      </c>
      <c r="N169" s="64" t="e">
        <f>LOG(Results!H177,2)</f>
        <v>#DIV/0!</v>
      </c>
      <c r="O169" s="65" t="str">
        <f>Results!I177</f>
        <v>N/A</v>
      </c>
    </row>
    <row r="170" spans="11:15" ht="12.75">
      <c r="K170" s="66"/>
      <c r="L170" s="37" t="str">
        <f>Results!C178</f>
        <v>G08</v>
      </c>
      <c r="M170" s="37" t="str">
        <f>Results!B178</f>
        <v>NM_000878</v>
      </c>
      <c r="N170" s="64" t="e">
        <f>LOG(Results!H178,2)</f>
        <v>#DIV/0!</v>
      </c>
      <c r="O170" s="65" t="str">
        <f>Results!I178</f>
        <v>N/A</v>
      </c>
    </row>
    <row r="171" spans="11:15" ht="12.75">
      <c r="K171" s="66"/>
      <c r="L171" s="37" t="str">
        <f>Results!C179</f>
        <v>G09</v>
      </c>
      <c r="M171" s="37" t="str">
        <f>Results!B179</f>
        <v>NM_000586</v>
      </c>
      <c r="N171" s="64" t="e">
        <f>LOG(Results!H179,2)</f>
        <v>#DIV/0!</v>
      </c>
      <c r="O171" s="65" t="str">
        <f>Results!I179</f>
        <v>N/A</v>
      </c>
    </row>
    <row r="172" spans="11:15" ht="12.75">
      <c r="K172" s="66"/>
      <c r="L172" s="37" t="str">
        <f>Results!C180</f>
        <v>G10</v>
      </c>
      <c r="M172" s="37" t="str">
        <f>Results!B180</f>
        <v>NM_000575</v>
      </c>
      <c r="N172" s="64" t="e">
        <f>LOG(Results!H180,2)</f>
        <v>#DIV/0!</v>
      </c>
      <c r="O172" s="65" t="str">
        <f>Results!I180</f>
        <v>N/A</v>
      </c>
    </row>
    <row r="173" spans="11:15" ht="12.75">
      <c r="K173" s="66"/>
      <c r="L173" s="37" t="str">
        <f>Results!C181</f>
        <v>G11</v>
      </c>
      <c r="M173" s="37" t="str">
        <f>Results!B181</f>
        <v>NM_002178</v>
      </c>
      <c r="N173" s="64" t="e">
        <f>LOG(Results!H181,2)</f>
        <v>#DIV/0!</v>
      </c>
      <c r="O173" s="65" t="str">
        <f>Results!I181</f>
        <v>N/A</v>
      </c>
    </row>
    <row r="174" spans="11:15" ht="12.75">
      <c r="K174" s="66"/>
      <c r="L174" s="37" t="str">
        <f>Results!C182</f>
        <v>G12</v>
      </c>
      <c r="M174" s="37" t="str">
        <f>Results!B182</f>
        <v>NM_000598</v>
      </c>
      <c r="N174" s="64" t="e">
        <f>LOG(Results!H182,2)</f>
        <v>#DIV/0!</v>
      </c>
      <c r="O174" s="65" t="str">
        <f>Results!I182</f>
        <v>N/A</v>
      </c>
    </row>
    <row r="260" ht="12.75" customHeight="1"/>
    <row r="352" ht="12.75" customHeight="1"/>
  </sheetData>
  <mergeCells count="8">
    <mergeCell ref="A1:C1"/>
    <mergeCell ref="F1:H1"/>
    <mergeCell ref="A2:I2"/>
    <mergeCell ref="A3:I3"/>
    <mergeCell ref="A4:I4"/>
    <mergeCell ref="K5:O5"/>
    <mergeCell ref="K7:K90"/>
    <mergeCell ref="K91:K174"/>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Q403"/>
  <sheetViews>
    <sheetView workbookViewId="0" topLeftCell="A1">
      <pane xSplit="3" ySplit="3" topLeftCell="D184" activePane="bottomRight" state="frozen"/>
      <selection pane="topRight" activeCell="A1" sqref="A1"/>
      <selection pane="bottomLeft" activeCell="A1" sqref="A1"/>
      <selection pane="bottomRight" activeCell="B2" sqref="B2:B3"/>
    </sheetView>
  </sheetViews>
  <sheetFormatPr defaultColWidth="9.00390625" defaultRowHeight="12.75"/>
  <cols>
    <col min="2" max="2" width="21.00390625" style="4" customWidth="1"/>
    <col min="3" max="3" width="6.7109375" style="5" customWidth="1"/>
    <col min="4" max="13" width="6.7109375" style="4" customWidth="1"/>
    <col min="14" max="14" width="16.8515625" style="4" customWidth="1"/>
    <col min="15" max="65" width="6.7109375" style="4" customWidth="1"/>
    <col min="66" max="66" width="12.28125" style="4" customWidth="1"/>
    <col min="67" max="67" width="15.140625" style="4" customWidth="1"/>
  </cols>
  <sheetData>
    <row r="1" spans="1:87" ht="12.75" customHeight="1">
      <c r="A1" s="6" t="s">
        <v>703</v>
      </c>
      <c r="B1" s="6">
        <v>35</v>
      </c>
      <c r="C1" s="7"/>
      <c r="D1" s="8" t="str">
        <f>CONCATENATE("&gt;",B1," and (N/A or blank) to ",B1)</f>
        <v>&gt;35 and (N/A or blank) to 35</v>
      </c>
      <c r="E1" s="9"/>
      <c r="F1" s="9"/>
      <c r="G1" s="9"/>
      <c r="H1" s="9"/>
      <c r="I1" s="9"/>
      <c r="J1" s="9"/>
      <c r="K1" s="9"/>
      <c r="L1" s="9"/>
      <c r="M1" s="9"/>
      <c r="N1" s="17"/>
      <c r="O1" s="17"/>
      <c r="P1" s="8" t="str">
        <f>CONCATENATE("&gt;",B1," and (N/A or blank) to ",B1)</f>
        <v>&gt;35 and (N/A or blank) to 35</v>
      </c>
      <c r="Q1" s="18"/>
      <c r="R1" s="18"/>
      <c r="S1" s="18"/>
      <c r="T1" s="18"/>
      <c r="U1" s="18"/>
      <c r="V1" s="18"/>
      <c r="W1" s="18"/>
      <c r="X1" s="18"/>
      <c r="Y1" s="18"/>
      <c r="Z1" s="11" t="s">
        <v>704</v>
      </c>
      <c r="AA1" s="19"/>
      <c r="AB1" s="19"/>
      <c r="AC1" s="19"/>
      <c r="AD1" s="19"/>
      <c r="AE1" s="19"/>
      <c r="AF1" s="19"/>
      <c r="AG1" s="19"/>
      <c r="AH1" s="19"/>
      <c r="AI1" s="19"/>
      <c r="AJ1" s="11" t="s">
        <v>704</v>
      </c>
      <c r="AK1" s="19"/>
      <c r="AL1" s="19"/>
      <c r="AM1" s="19"/>
      <c r="AN1" s="19"/>
      <c r="AO1" s="19"/>
      <c r="AP1" s="19"/>
      <c r="AQ1" s="19"/>
      <c r="AR1" s="19"/>
      <c r="AS1" s="28"/>
      <c r="AT1" s="29" t="s">
        <v>705</v>
      </c>
      <c r="AU1" s="30"/>
      <c r="AV1" s="30"/>
      <c r="AW1" s="30"/>
      <c r="AX1" s="30"/>
      <c r="AY1" s="30"/>
      <c r="AZ1" s="30"/>
      <c r="BA1" s="30"/>
      <c r="BB1" s="30"/>
      <c r="BC1" s="30"/>
      <c r="BD1" s="29" t="s">
        <v>705</v>
      </c>
      <c r="BE1" s="30"/>
      <c r="BF1" s="30"/>
      <c r="BG1" s="30"/>
      <c r="BH1" s="30"/>
      <c r="BI1" s="30"/>
      <c r="BJ1" s="30"/>
      <c r="BK1" s="30"/>
      <c r="BL1" s="30"/>
      <c r="BM1" s="30"/>
      <c r="BN1" s="35"/>
      <c r="BO1" s="35"/>
      <c r="BP1" s="29" t="s">
        <v>706</v>
      </c>
      <c r="BQ1" s="30"/>
      <c r="BR1" s="30"/>
      <c r="BS1" s="30"/>
      <c r="BT1" s="30"/>
      <c r="BU1" s="30"/>
      <c r="BV1" s="30"/>
      <c r="BW1" s="30"/>
      <c r="BX1" s="30"/>
      <c r="BY1" s="30"/>
      <c r="BZ1" s="29" t="s">
        <v>706</v>
      </c>
      <c r="CA1" s="30"/>
      <c r="CB1" s="30"/>
      <c r="CC1" s="30"/>
      <c r="CD1" s="30"/>
      <c r="CE1" s="30"/>
      <c r="CF1" s="30"/>
      <c r="CG1" s="30"/>
      <c r="CH1" s="30"/>
      <c r="CI1" s="30"/>
    </row>
    <row r="2" spans="1:87" ht="12.75" customHeight="1">
      <c r="A2" s="10" t="s">
        <v>3</v>
      </c>
      <c r="B2" s="10" t="s">
        <v>6</v>
      </c>
      <c r="C2" s="11" t="s">
        <v>631</v>
      </c>
      <c r="D2" s="8" t="str">
        <f>BN3</f>
        <v>Test Sample</v>
      </c>
      <c r="E2" s="8"/>
      <c r="F2" s="8"/>
      <c r="G2" s="8"/>
      <c r="H2" s="8"/>
      <c r="I2" s="8"/>
      <c r="J2" s="8"/>
      <c r="K2" s="8"/>
      <c r="L2" s="8"/>
      <c r="M2" s="8"/>
      <c r="N2" s="11" t="s">
        <v>707</v>
      </c>
      <c r="O2" s="11" t="s">
        <v>631</v>
      </c>
      <c r="P2" s="8" t="str">
        <f>BO3</f>
        <v>Control Sample</v>
      </c>
      <c r="Q2" s="8"/>
      <c r="R2" s="8"/>
      <c r="S2" s="8"/>
      <c r="T2" s="8"/>
      <c r="U2" s="8"/>
      <c r="V2" s="8"/>
      <c r="W2" s="8"/>
      <c r="X2" s="8"/>
      <c r="Y2" s="8"/>
      <c r="Z2" s="8" t="str">
        <f>BN3</f>
        <v>Test Sample</v>
      </c>
      <c r="AA2" s="8"/>
      <c r="AB2" s="8"/>
      <c r="AC2" s="8"/>
      <c r="AD2" s="8"/>
      <c r="AE2" s="8"/>
      <c r="AF2" s="8"/>
      <c r="AG2" s="8"/>
      <c r="AH2" s="8"/>
      <c r="AI2" s="8"/>
      <c r="AJ2" s="8" t="str">
        <f>BO3</f>
        <v>Control Sample</v>
      </c>
      <c r="AK2" s="8"/>
      <c r="AL2" s="8"/>
      <c r="AM2" s="8"/>
      <c r="AN2" s="8"/>
      <c r="AO2" s="8"/>
      <c r="AP2" s="8"/>
      <c r="AQ2" s="8"/>
      <c r="AR2" s="8"/>
      <c r="AS2" s="31"/>
      <c r="AT2" s="29" t="str">
        <f>D2</f>
        <v>Test Sample</v>
      </c>
      <c r="AU2" s="29"/>
      <c r="AV2" s="29"/>
      <c r="AW2" s="29"/>
      <c r="AX2" s="29"/>
      <c r="AY2" s="29"/>
      <c r="AZ2" s="29"/>
      <c r="BA2" s="29"/>
      <c r="BB2" s="29"/>
      <c r="BC2" s="29"/>
      <c r="BD2" s="29" t="str">
        <f>P2</f>
        <v>Control Sample</v>
      </c>
      <c r="BE2" s="29"/>
      <c r="BF2" s="29"/>
      <c r="BG2" s="29"/>
      <c r="BH2" s="29"/>
      <c r="BI2" s="29"/>
      <c r="BJ2" s="29"/>
      <c r="BK2" s="29"/>
      <c r="BL2" s="29"/>
      <c r="BM2" s="29"/>
      <c r="BN2" s="29" t="s">
        <v>708</v>
      </c>
      <c r="BO2" s="23"/>
      <c r="BP2" s="29" t="str">
        <f>Z2</f>
        <v>Test Sample</v>
      </c>
      <c r="BQ2" s="29"/>
      <c r="BR2" s="29"/>
      <c r="BS2" s="29"/>
      <c r="BT2" s="29"/>
      <c r="BU2" s="29"/>
      <c r="BV2" s="29"/>
      <c r="BW2" s="29"/>
      <c r="BX2" s="29"/>
      <c r="BY2" s="29"/>
      <c r="BZ2" s="29" t="str">
        <f>P2</f>
        <v>Control Sample</v>
      </c>
      <c r="CA2" s="29"/>
      <c r="CB2" s="29"/>
      <c r="CC2" s="29"/>
      <c r="CD2" s="29"/>
      <c r="CE2" s="29"/>
      <c r="CF2" s="29"/>
      <c r="CG2" s="29"/>
      <c r="CH2" s="29"/>
      <c r="CI2" s="29"/>
    </row>
    <row r="3" spans="1:87" ht="12.75">
      <c r="A3" s="11"/>
      <c r="B3" s="11"/>
      <c r="C3" s="11"/>
      <c r="D3" s="12" t="s">
        <v>636</v>
      </c>
      <c r="E3" s="12" t="s">
        <v>637</v>
      </c>
      <c r="F3" s="12" t="s">
        <v>638</v>
      </c>
      <c r="G3" s="12" t="s">
        <v>639</v>
      </c>
      <c r="H3" s="12" t="s">
        <v>640</v>
      </c>
      <c r="I3" s="12" t="s">
        <v>641</v>
      </c>
      <c r="J3" s="12" t="s">
        <v>642</v>
      </c>
      <c r="K3" s="12" t="s">
        <v>643</v>
      </c>
      <c r="L3" s="12" t="s">
        <v>644</v>
      </c>
      <c r="M3" s="12" t="s">
        <v>645</v>
      </c>
      <c r="N3" s="11"/>
      <c r="O3" s="11"/>
      <c r="P3" s="12" t="s">
        <v>636</v>
      </c>
      <c r="Q3" s="12" t="s">
        <v>637</v>
      </c>
      <c r="R3" s="12" t="s">
        <v>638</v>
      </c>
      <c r="S3" s="12" t="s">
        <v>639</v>
      </c>
      <c r="T3" s="12" t="s">
        <v>640</v>
      </c>
      <c r="U3" s="12" t="s">
        <v>641</v>
      </c>
      <c r="V3" s="12" t="s">
        <v>642</v>
      </c>
      <c r="W3" s="12" t="s">
        <v>643</v>
      </c>
      <c r="X3" s="12" t="s">
        <v>644</v>
      </c>
      <c r="Y3" s="12" t="s">
        <v>645</v>
      </c>
      <c r="Z3" s="12" t="s">
        <v>636</v>
      </c>
      <c r="AA3" s="12" t="s">
        <v>637</v>
      </c>
      <c r="AB3" s="12" t="s">
        <v>638</v>
      </c>
      <c r="AC3" s="12" t="s">
        <v>639</v>
      </c>
      <c r="AD3" s="12" t="s">
        <v>640</v>
      </c>
      <c r="AE3" s="12" t="s">
        <v>641</v>
      </c>
      <c r="AF3" s="12" t="s">
        <v>642</v>
      </c>
      <c r="AG3" s="12" t="s">
        <v>643</v>
      </c>
      <c r="AH3" s="12" t="s">
        <v>644</v>
      </c>
      <c r="AI3" s="12" t="s">
        <v>645</v>
      </c>
      <c r="AJ3" s="12" t="s">
        <v>636</v>
      </c>
      <c r="AK3" s="12" t="s">
        <v>637</v>
      </c>
      <c r="AL3" s="12" t="s">
        <v>638</v>
      </c>
      <c r="AM3" s="12" t="s">
        <v>639</v>
      </c>
      <c r="AN3" s="12" t="s">
        <v>640</v>
      </c>
      <c r="AO3" s="12" t="s">
        <v>641</v>
      </c>
      <c r="AP3" s="12" t="s">
        <v>642</v>
      </c>
      <c r="AQ3" s="12" t="s">
        <v>643</v>
      </c>
      <c r="AR3" s="12" t="s">
        <v>644</v>
      </c>
      <c r="AS3" s="32" t="s">
        <v>645</v>
      </c>
      <c r="AT3" s="33" t="s">
        <v>636</v>
      </c>
      <c r="AU3" s="33" t="s">
        <v>637</v>
      </c>
      <c r="AV3" s="33" t="s">
        <v>638</v>
      </c>
      <c r="AW3" s="33" t="s">
        <v>639</v>
      </c>
      <c r="AX3" s="33" t="s">
        <v>640</v>
      </c>
      <c r="AY3" s="33" t="s">
        <v>641</v>
      </c>
      <c r="AZ3" s="33" t="s">
        <v>642</v>
      </c>
      <c r="BA3" s="33" t="s">
        <v>643</v>
      </c>
      <c r="BB3" s="33" t="s">
        <v>644</v>
      </c>
      <c r="BC3" s="33" t="s">
        <v>645</v>
      </c>
      <c r="BD3" s="33" t="s">
        <v>636</v>
      </c>
      <c r="BE3" s="33" t="s">
        <v>637</v>
      </c>
      <c r="BF3" s="33" t="s">
        <v>638</v>
      </c>
      <c r="BG3" s="33" t="s">
        <v>639</v>
      </c>
      <c r="BH3" s="33" t="s">
        <v>640</v>
      </c>
      <c r="BI3" s="33" t="s">
        <v>641</v>
      </c>
      <c r="BJ3" s="33" t="s">
        <v>642</v>
      </c>
      <c r="BK3" s="33" t="s">
        <v>643</v>
      </c>
      <c r="BL3" s="33" t="s">
        <v>644</v>
      </c>
      <c r="BM3" s="33" t="s">
        <v>645</v>
      </c>
      <c r="BN3" s="29" t="str">
        <f>Results!D2</f>
        <v>Test Sample</v>
      </c>
      <c r="BO3" s="29" t="str">
        <f>Results!E2</f>
        <v>Control Sample</v>
      </c>
      <c r="BP3" s="33" t="s">
        <v>636</v>
      </c>
      <c r="BQ3" s="33" t="s">
        <v>637</v>
      </c>
      <c r="BR3" s="33" t="s">
        <v>638</v>
      </c>
      <c r="BS3" s="33" t="s">
        <v>639</v>
      </c>
      <c r="BT3" s="33" t="s">
        <v>640</v>
      </c>
      <c r="BU3" s="33" t="s">
        <v>641</v>
      </c>
      <c r="BV3" s="33" t="s">
        <v>642</v>
      </c>
      <c r="BW3" s="33" t="s">
        <v>643</v>
      </c>
      <c r="BX3" s="33" t="s">
        <v>644</v>
      </c>
      <c r="BY3" s="33" t="s">
        <v>645</v>
      </c>
      <c r="BZ3" s="33" t="s">
        <v>636</v>
      </c>
      <c r="CA3" s="33" t="s">
        <v>637</v>
      </c>
      <c r="CB3" s="33" t="s">
        <v>638</v>
      </c>
      <c r="CC3" s="33" t="s">
        <v>639</v>
      </c>
      <c r="CD3" s="33" t="s">
        <v>640</v>
      </c>
      <c r="CE3" s="33" t="s">
        <v>641</v>
      </c>
      <c r="CF3" s="33" t="s">
        <v>642</v>
      </c>
      <c r="CG3" s="33" t="s">
        <v>643</v>
      </c>
      <c r="CH3" s="33" t="s">
        <v>644</v>
      </c>
      <c r="CI3" s="33" t="s">
        <v>645</v>
      </c>
    </row>
    <row r="4" spans="1:87" ht="12.75">
      <c r="A4" s="13" t="s">
        <v>8</v>
      </c>
      <c r="B4" s="14" t="str">
        <f>IF('Gene Table'!D3="","",'Gene Table'!D3)</f>
        <v>NM_000546</v>
      </c>
      <c r="C4" s="14" t="s">
        <v>9</v>
      </c>
      <c r="D4" s="15" t="str">
        <f>IF(SUM('Test Sample Data'!D$3:D$98)&gt;10,IF(AND(ISNUMBER('Test Sample Data'!D3),'Test Sample Data'!D3&lt;$B$1,'Test Sample Data'!D3&gt;0),'Test Sample Data'!D3,$B$1),"")</f>
        <v/>
      </c>
      <c r="E4" s="15" t="str">
        <f>IF(SUM('Test Sample Data'!E$3:E$98)&gt;10,IF(AND(ISNUMBER('Test Sample Data'!E3),'Test Sample Data'!E3&lt;$B$1,'Test Sample Data'!E3&gt;0),'Test Sample Data'!E3,$B$1),"")</f>
        <v/>
      </c>
      <c r="F4" s="15" t="str">
        <f>IF(SUM('Test Sample Data'!F$3:F$98)&gt;10,IF(AND(ISNUMBER('Test Sample Data'!F3),'Test Sample Data'!F3&lt;$B$1,'Test Sample Data'!F3&gt;0),'Test Sample Data'!F3,$B$1),"")</f>
        <v/>
      </c>
      <c r="G4" s="15" t="str">
        <f>IF(SUM('Test Sample Data'!G$3:G$98)&gt;10,IF(AND(ISNUMBER('Test Sample Data'!G3),'Test Sample Data'!G3&lt;$B$1,'Test Sample Data'!G3&gt;0),'Test Sample Data'!G3,$B$1),"")</f>
        <v/>
      </c>
      <c r="H4" s="15" t="str">
        <f>IF(SUM('Test Sample Data'!H$3:H$98)&gt;10,IF(AND(ISNUMBER('Test Sample Data'!H3),'Test Sample Data'!H3&lt;$B$1,'Test Sample Data'!H3&gt;0),'Test Sample Data'!H3,$B$1),"")</f>
        <v/>
      </c>
      <c r="I4" s="15" t="str">
        <f>IF(SUM('Test Sample Data'!I$3:I$98)&gt;10,IF(AND(ISNUMBER('Test Sample Data'!I3),'Test Sample Data'!I3&lt;$B$1,'Test Sample Data'!I3&gt;0),'Test Sample Data'!I3,$B$1),"")</f>
        <v/>
      </c>
      <c r="J4" s="15" t="str">
        <f>IF(SUM('Test Sample Data'!J$3:J$98)&gt;10,IF(AND(ISNUMBER('Test Sample Data'!J3),'Test Sample Data'!J3&lt;$B$1,'Test Sample Data'!J3&gt;0),'Test Sample Data'!J3,$B$1),"")</f>
        <v/>
      </c>
      <c r="K4" s="15" t="str">
        <f>IF(SUM('Test Sample Data'!K$3:K$98)&gt;10,IF(AND(ISNUMBER('Test Sample Data'!K3),'Test Sample Data'!K3&lt;$B$1,'Test Sample Data'!K3&gt;0),'Test Sample Data'!K3,$B$1),"")</f>
        <v/>
      </c>
      <c r="L4" s="15" t="str">
        <f>IF(SUM('Test Sample Data'!L$3:L$98)&gt;10,IF(AND(ISNUMBER('Test Sample Data'!L3),'Test Sample Data'!L3&lt;$B$1,'Test Sample Data'!L3&gt;0),'Test Sample Data'!L3,$B$1),"")</f>
        <v/>
      </c>
      <c r="M4" s="15" t="str">
        <f>IF(SUM('Test Sample Data'!M$3:M$98)&gt;10,IF(AND(ISNUMBER('Test Sample Data'!M3),'Test Sample Data'!M3&lt;$B$1,'Test Sample Data'!M3&gt;0),'Test Sample Data'!M3,$B$1),"")</f>
        <v/>
      </c>
      <c r="N4" s="15" t="str">
        <f>'Gene Table'!D3</f>
        <v>NM_000546</v>
      </c>
      <c r="O4" s="14" t="s">
        <v>9</v>
      </c>
      <c r="P4" s="15" t="str">
        <f>IF(SUM('Control Sample Data'!D$3:D$98)&gt;10,IF(AND(ISNUMBER('Control Sample Data'!D3),'Control Sample Data'!D3&lt;$B$1,'Control Sample Data'!D3&gt;0),'Control Sample Data'!D3,$B$1),"")</f>
        <v/>
      </c>
      <c r="Q4" s="15" t="str">
        <f>IF(SUM('Control Sample Data'!E$3:E$98)&gt;10,IF(AND(ISNUMBER('Control Sample Data'!E3),'Control Sample Data'!E3&lt;$B$1,'Control Sample Data'!E3&gt;0),'Control Sample Data'!E3,$B$1),"")</f>
        <v/>
      </c>
      <c r="R4" s="15" t="str">
        <f>IF(SUM('Control Sample Data'!F$3:F$98)&gt;10,IF(AND(ISNUMBER('Control Sample Data'!F3),'Control Sample Data'!F3&lt;$B$1,'Control Sample Data'!F3&gt;0),'Control Sample Data'!F3,$B$1),"")</f>
        <v/>
      </c>
      <c r="S4" s="15" t="str">
        <f>IF(SUM('Control Sample Data'!G$3:G$98)&gt;10,IF(AND(ISNUMBER('Control Sample Data'!G3),'Control Sample Data'!G3&lt;$B$1,'Control Sample Data'!G3&gt;0),'Control Sample Data'!G3,$B$1),"")</f>
        <v/>
      </c>
      <c r="T4" s="15" t="str">
        <f>IF(SUM('Control Sample Data'!H$3:H$98)&gt;10,IF(AND(ISNUMBER('Control Sample Data'!H3),'Control Sample Data'!H3&lt;$B$1,'Control Sample Data'!H3&gt;0),'Control Sample Data'!H3,$B$1),"")</f>
        <v/>
      </c>
      <c r="U4" s="15" t="str">
        <f>IF(SUM('Control Sample Data'!I$3:I$98)&gt;10,IF(AND(ISNUMBER('Control Sample Data'!I3),'Control Sample Data'!I3&lt;$B$1,'Control Sample Data'!I3&gt;0),'Control Sample Data'!I3,$B$1),"")</f>
        <v/>
      </c>
      <c r="V4" s="15" t="str">
        <f>IF(SUM('Control Sample Data'!J$3:J$98)&gt;10,IF(AND(ISNUMBER('Control Sample Data'!J3),'Control Sample Data'!J3&lt;$B$1,'Control Sample Data'!J3&gt;0),'Control Sample Data'!J3,$B$1),"")</f>
        <v/>
      </c>
      <c r="W4" s="15" t="str">
        <f>IF(SUM('Control Sample Data'!K$3:K$98)&gt;10,IF(AND(ISNUMBER('Control Sample Data'!K3),'Control Sample Data'!K3&lt;$B$1,'Control Sample Data'!K3&gt;0),'Control Sample Data'!K3,$B$1),"")</f>
        <v/>
      </c>
      <c r="X4" s="15" t="str">
        <f>IF(SUM('Control Sample Data'!L$3:L$98)&gt;10,IF(AND(ISNUMBER('Control Sample Data'!L3),'Control Sample Data'!L3&lt;$B$1,'Control Sample Data'!L3&gt;0),'Control Sample Data'!L3,$B$1),"")</f>
        <v/>
      </c>
      <c r="Y4" s="15" t="str">
        <f>IF(SUM('Control Sample Data'!M$3:M$98)&gt;10,IF(AND(ISNUMBER('Control Sample Data'!M3),'Control Sample Data'!M3&lt;$B$1,'Control Sample Data'!M3&gt;0),'Control Sample Data'!M3,$B$1),"")</f>
        <v/>
      </c>
      <c r="Z4" s="20" t="str">
        <f>IF(ISERROR(VLOOKUP('Choose Housekeeping Genes'!$C3,Calculations!$C$4:$M$99,2,0)),"",VLOOKUP('Choose Housekeeping Genes'!$C3,Calculations!$C$4:$M$99,2,0))</f>
        <v/>
      </c>
      <c r="AA4" s="20" t="str">
        <f>IF(ISERROR(VLOOKUP('Choose Housekeeping Genes'!$C3,Calculations!$C$4:$M$99,3,0)),"",VLOOKUP('Choose Housekeeping Genes'!$C3,Calculations!$C$4:$M$99,3,0))</f>
        <v/>
      </c>
      <c r="AB4" s="20" t="str">
        <f>IF(ISERROR(VLOOKUP('Choose Housekeeping Genes'!$C3,Calculations!$C$4:$M$99,4,0)),"",VLOOKUP('Choose Housekeeping Genes'!$C3,Calculations!$C$4:$M$99,4,0))</f>
        <v/>
      </c>
      <c r="AC4" s="20" t="str">
        <f>IF(ISERROR(VLOOKUP('Choose Housekeeping Genes'!$C3,Calculations!$C$4:$M$99,5,0)),"",VLOOKUP('Choose Housekeeping Genes'!$C3,Calculations!$C$4:$M$99,5,0))</f>
        <v/>
      </c>
      <c r="AD4" s="20" t="str">
        <f>IF(ISERROR(VLOOKUP('Choose Housekeeping Genes'!$C3,Calculations!$C$4:$M$99,6,0)),"",VLOOKUP('Choose Housekeeping Genes'!$C3,Calculations!$C$4:$M$99,6,0))</f>
        <v/>
      </c>
      <c r="AE4" s="20" t="str">
        <f>IF(ISERROR(VLOOKUP('Choose Housekeeping Genes'!$C3,Calculations!$C$4:$M$99,7,0)),"",VLOOKUP('Choose Housekeeping Genes'!$C3,Calculations!$C$4:$M$99,7,0))</f>
        <v/>
      </c>
      <c r="AF4" s="20" t="str">
        <f>IF(ISERROR(VLOOKUP('Choose Housekeeping Genes'!$C3,Calculations!$C$4:$M$99,8,0)),"",VLOOKUP('Choose Housekeeping Genes'!$C3,Calculations!$C$4:$M$99,8,0))</f>
        <v/>
      </c>
      <c r="AG4" s="20" t="str">
        <f>IF(ISERROR(VLOOKUP('Choose Housekeeping Genes'!$C3,Calculations!$C$4:$M$99,9,0)),"",VLOOKUP('Choose Housekeeping Genes'!$C3,Calculations!$C$4:$M$99,9,0))</f>
        <v/>
      </c>
      <c r="AH4" s="20" t="str">
        <f>IF(ISERROR(VLOOKUP('Choose Housekeeping Genes'!$C3,Calculations!$C$4:$M$99,10,0)),"",VLOOKUP('Choose Housekeeping Genes'!$C3,Calculations!$C$4:$M$99,10,0))</f>
        <v/>
      </c>
      <c r="AI4" s="20" t="str">
        <f>IF(ISERROR(VLOOKUP('Choose Housekeeping Genes'!$C3,Calculations!$C$4:$M$99,11,0)),"",VLOOKUP('Choose Housekeeping Genes'!$C3,Calculations!$C$4:$M$99,11,0))</f>
        <v/>
      </c>
      <c r="AJ4" s="20" t="str">
        <f>IF(ISERROR(VLOOKUP('Choose Housekeeping Genes'!$C3,Calculations!$C$4:$Y$99,14,0)),"",VLOOKUP('Choose Housekeeping Genes'!$C3,Calculations!$C$4:$Y$99,14,0))</f>
        <v/>
      </c>
      <c r="AK4" s="20" t="str">
        <f>IF(ISERROR(VLOOKUP('Choose Housekeeping Genes'!$C3,Calculations!$C$4:$Y$99,15,0)),"",VLOOKUP('Choose Housekeeping Genes'!$C3,Calculations!$C$4:$Y$99,15,0))</f>
        <v/>
      </c>
      <c r="AL4" s="20" t="str">
        <f>IF(ISERROR(VLOOKUP('Choose Housekeeping Genes'!$C3,Calculations!$C$4:$Y$99,16,0)),"",VLOOKUP('Choose Housekeeping Genes'!$C3,Calculations!$C$4:$Y$99,16,0))</f>
        <v/>
      </c>
      <c r="AM4" s="20" t="str">
        <f>IF(ISERROR(VLOOKUP('Choose Housekeeping Genes'!$C3,Calculations!$C$4:$Y$99,17,0)),"",VLOOKUP('Choose Housekeeping Genes'!$C3,Calculations!$C$4:$Y$99,17,0))</f>
        <v/>
      </c>
      <c r="AN4" s="20" t="str">
        <f>IF(ISERROR(VLOOKUP('Choose Housekeeping Genes'!$C3,Calculations!$C$4:$Y$99,18,0)),"",VLOOKUP('Choose Housekeeping Genes'!$C3,Calculations!$C$4:$Y$99,18,0))</f>
        <v/>
      </c>
      <c r="AO4" s="20" t="str">
        <f>IF(ISERROR(VLOOKUP('Choose Housekeeping Genes'!$C3,Calculations!$C$4:$Y$99,19,0)),"",VLOOKUP('Choose Housekeeping Genes'!$C3,Calculations!$C$4:$Y$99,19,0))</f>
        <v/>
      </c>
      <c r="AP4" s="20" t="str">
        <f>IF(ISERROR(VLOOKUP('Choose Housekeeping Genes'!$C3,Calculations!$C$4:$Y$99,20,0)),"",VLOOKUP('Choose Housekeeping Genes'!$C3,Calculations!$C$4:$Y$99,20,0))</f>
        <v/>
      </c>
      <c r="AQ4" s="20" t="str">
        <f>IF(ISERROR(VLOOKUP('Choose Housekeeping Genes'!$C3,Calculations!$C$4:$Y$99,21,0)),"",VLOOKUP('Choose Housekeeping Genes'!$C3,Calculations!$C$4:$Y$99,21,0))</f>
        <v/>
      </c>
      <c r="AR4" s="20" t="str">
        <f>IF(ISERROR(VLOOKUP('Choose Housekeeping Genes'!$C3,Calculations!$C$4:$Y$99,22,0)),"",VLOOKUP('Choose Housekeeping Genes'!$C3,Calculations!$C$4:$Y$99,22,0))</f>
        <v/>
      </c>
      <c r="AS4" s="20" t="str">
        <f>IF(ISERROR(VLOOKUP('Choose Housekeeping Genes'!$C3,Calculations!$C$4:$Y$99,23,0)),"",VLOOKUP('Choose Housekeeping Genes'!$C3,Calculations!$C$4:$Y$99,23,0))</f>
        <v/>
      </c>
      <c r="AT4" s="34" t="str">
        <f aca="true" t="shared" si="0" ref="AT4:AT35">IF(ISERROR(D4-Z$26),"",D4-Z$26)</f>
        <v/>
      </c>
      <c r="AU4" s="34" t="str">
        <f aca="true" t="shared" si="1" ref="AU4:AU35">IF(ISERROR(E4-AA$26),"",E4-AA$26)</f>
        <v/>
      </c>
      <c r="AV4" s="34" t="str">
        <f aca="true" t="shared" si="2" ref="AV4:AV35">IF(ISERROR(F4-AB$26),"",F4-AB$26)</f>
        <v/>
      </c>
      <c r="AW4" s="34" t="str">
        <f aca="true" t="shared" si="3" ref="AW4:AW35">IF(ISERROR(G4-AC$26),"",G4-AC$26)</f>
        <v/>
      </c>
      <c r="AX4" s="34" t="str">
        <f aca="true" t="shared" si="4" ref="AX4:AX35">IF(ISERROR(H4-AD$26),"",H4-AD$26)</f>
        <v/>
      </c>
      <c r="AY4" s="34" t="str">
        <f aca="true" t="shared" si="5" ref="AY4:AY35">IF(ISERROR(I4-AE$26),"",I4-AE$26)</f>
        <v/>
      </c>
      <c r="AZ4" s="34" t="str">
        <f aca="true" t="shared" si="6" ref="AZ4:AZ35">IF(ISERROR(J4-AF$26),"",J4-AF$26)</f>
        <v/>
      </c>
      <c r="BA4" s="34" t="str">
        <f aca="true" t="shared" si="7" ref="BA4:BA35">IF(ISERROR(K4-AG$26),"",K4-AG$26)</f>
        <v/>
      </c>
      <c r="BB4" s="34" t="str">
        <f aca="true" t="shared" si="8" ref="BB4:BB35">IF(ISERROR(L4-AH$26),"",L4-AH$26)</f>
        <v/>
      </c>
      <c r="BC4" s="34" t="str">
        <f aca="true" t="shared" si="9" ref="BC4:BC35">IF(ISERROR(M4-AI$26),"",M4-AI$26)</f>
        <v/>
      </c>
      <c r="BD4" s="34" t="str">
        <f aca="true" t="shared" si="10" ref="BD4:BD35">IF(ISERROR(P4-AJ$26),"",P4-AJ$26)</f>
        <v/>
      </c>
      <c r="BE4" s="34" t="str">
        <f aca="true" t="shared" si="11" ref="BE4:BE35">IF(ISERROR(Q4-AK$26),"",Q4-AK$26)</f>
        <v/>
      </c>
      <c r="BF4" s="34" t="str">
        <f aca="true" t="shared" si="12" ref="BF4:BF35">IF(ISERROR(R4-AL$26),"",R4-AL$26)</f>
        <v/>
      </c>
      <c r="BG4" s="34" t="str">
        <f aca="true" t="shared" si="13" ref="BG4:BG35">IF(ISERROR(S4-AM$26),"",S4-AM$26)</f>
        <v/>
      </c>
      <c r="BH4" s="34" t="str">
        <f aca="true" t="shared" si="14" ref="BH4:BH35">IF(ISERROR(T4-AN$26),"",T4-AN$26)</f>
        <v/>
      </c>
      <c r="BI4" s="34" t="str">
        <f aca="true" t="shared" si="15" ref="BI4:BI35">IF(ISERROR(U4-AO$26),"",U4-AO$26)</f>
        <v/>
      </c>
      <c r="BJ4" s="34" t="str">
        <f aca="true" t="shared" si="16" ref="BJ4:BJ35">IF(ISERROR(V4-AP$26),"",V4-AP$26)</f>
        <v/>
      </c>
      <c r="BK4" s="34" t="str">
        <f aca="true" t="shared" si="17" ref="BK4:BK35">IF(ISERROR(W4-AQ$26),"",W4-AQ$26)</f>
        <v/>
      </c>
      <c r="BL4" s="34" t="str">
        <f aca="true" t="shared" si="18" ref="BL4:BL35">IF(ISERROR(X4-AR$26),"",X4-AR$26)</f>
        <v/>
      </c>
      <c r="BM4" s="34" t="str">
        <f aca="true" t="shared" si="19" ref="BM4:BM35">IF(ISERROR(Y4-AS$26),"",Y4-AS$26)</f>
        <v/>
      </c>
      <c r="BN4" s="36" t="e">
        <f>AVERAGE(AT4:BC4)</f>
        <v>#DIV/0!</v>
      </c>
      <c r="BO4" s="36" t="e">
        <f>AVERAGE(BD4:BM4)</f>
        <v>#DIV/0!</v>
      </c>
      <c r="BP4" s="37" t="str">
        <f>IF(ISNUMBER(AT4),POWER(2,-AT4),"")</f>
        <v/>
      </c>
      <c r="BQ4" s="37" t="str">
        <f aca="true" t="shared" si="20" ref="BQ4:CI4">IF(ISNUMBER(AU4),POWER(2,-AU4),"")</f>
        <v/>
      </c>
      <c r="BR4" s="37" t="str">
        <f t="shared" si="20"/>
        <v/>
      </c>
      <c r="BS4" s="37" t="str">
        <f t="shared" si="20"/>
        <v/>
      </c>
      <c r="BT4" s="37" t="str">
        <f t="shared" si="20"/>
        <v/>
      </c>
      <c r="BU4" s="37" t="str">
        <f t="shared" si="20"/>
        <v/>
      </c>
      <c r="BV4" s="37" t="str">
        <f t="shared" si="20"/>
        <v/>
      </c>
      <c r="BW4" s="37" t="str">
        <f t="shared" si="20"/>
        <v/>
      </c>
      <c r="BX4" s="37" t="str">
        <f t="shared" si="20"/>
        <v/>
      </c>
      <c r="BY4" s="37" t="str">
        <f t="shared" si="20"/>
        <v/>
      </c>
      <c r="BZ4" s="37" t="str">
        <f t="shared" si="20"/>
        <v/>
      </c>
      <c r="CA4" s="37" t="str">
        <f t="shared" si="20"/>
        <v/>
      </c>
      <c r="CB4" s="37" t="str">
        <f t="shared" si="20"/>
        <v/>
      </c>
      <c r="CC4" s="37" t="str">
        <f t="shared" si="20"/>
        <v/>
      </c>
      <c r="CD4" s="37" t="str">
        <f t="shared" si="20"/>
        <v/>
      </c>
      <c r="CE4" s="37" t="str">
        <f t="shared" si="20"/>
        <v/>
      </c>
      <c r="CF4" s="37" t="str">
        <f t="shared" si="20"/>
        <v/>
      </c>
      <c r="CG4" s="37" t="str">
        <f t="shared" si="20"/>
        <v/>
      </c>
      <c r="CH4" s="37" t="str">
        <f t="shared" si="20"/>
        <v/>
      </c>
      <c r="CI4" s="37" t="str">
        <f t="shared" si="20"/>
        <v/>
      </c>
    </row>
    <row r="5" spans="1:87" ht="12.75">
      <c r="A5" s="16"/>
      <c r="B5" s="14" t="str">
        <f>IF('Gene Table'!D4="","",'Gene Table'!D4)</f>
        <v>NM_000594</v>
      </c>
      <c r="C5" s="14" t="s">
        <v>13</v>
      </c>
      <c r="D5" s="15" t="str">
        <f>IF(SUM('Test Sample Data'!D$3:D$98)&gt;10,IF(AND(ISNUMBER('Test Sample Data'!D4),'Test Sample Data'!D4&lt;$B$1,'Test Sample Data'!D4&gt;0),'Test Sample Data'!D4,$B$1),"")</f>
        <v/>
      </c>
      <c r="E5" s="15" t="str">
        <f>IF(SUM('Test Sample Data'!E$3:E$98)&gt;10,IF(AND(ISNUMBER('Test Sample Data'!E4),'Test Sample Data'!E4&lt;$B$1,'Test Sample Data'!E4&gt;0),'Test Sample Data'!E4,$B$1),"")</f>
        <v/>
      </c>
      <c r="F5" s="15" t="str">
        <f>IF(SUM('Test Sample Data'!F$3:F$98)&gt;10,IF(AND(ISNUMBER('Test Sample Data'!F4),'Test Sample Data'!F4&lt;$B$1,'Test Sample Data'!F4&gt;0),'Test Sample Data'!F4,$B$1),"")</f>
        <v/>
      </c>
      <c r="G5" s="15" t="str">
        <f>IF(SUM('Test Sample Data'!G$3:G$98)&gt;10,IF(AND(ISNUMBER('Test Sample Data'!G4),'Test Sample Data'!G4&lt;$B$1,'Test Sample Data'!G4&gt;0),'Test Sample Data'!G4,$B$1),"")</f>
        <v/>
      </c>
      <c r="H5" s="15" t="str">
        <f>IF(SUM('Test Sample Data'!H$3:H$98)&gt;10,IF(AND(ISNUMBER('Test Sample Data'!H4),'Test Sample Data'!H4&lt;$B$1,'Test Sample Data'!H4&gt;0),'Test Sample Data'!H4,$B$1),"")</f>
        <v/>
      </c>
      <c r="I5" s="15" t="str">
        <f>IF(SUM('Test Sample Data'!I$3:I$98)&gt;10,IF(AND(ISNUMBER('Test Sample Data'!I4),'Test Sample Data'!I4&lt;$B$1,'Test Sample Data'!I4&gt;0),'Test Sample Data'!I4,$B$1),"")</f>
        <v/>
      </c>
      <c r="J5" s="15" t="str">
        <f>IF(SUM('Test Sample Data'!J$3:J$98)&gt;10,IF(AND(ISNUMBER('Test Sample Data'!J4),'Test Sample Data'!J4&lt;$B$1,'Test Sample Data'!J4&gt;0),'Test Sample Data'!J4,$B$1),"")</f>
        <v/>
      </c>
      <c r="K5" s="15" t="str">
        <f>IF(SUM('Test Sample Data'!K$3:K$98)&gt;10,IF(AND(ISNUMBER('Test Sample Data'!K4),'Test Sample Data'!K4&lt;$B$1,'Test Sample Data'!K4&gt;0),'Test Sample Data'!K4,$B$1),"")</f>
        <v/>
      </c>
      <c r="L5" s="15" t="str">
        <f>IF(SUM('Test Sample Data'!L$3:L$98)&gt;10,IF(AND(ISNUMBER('Test Sample Data'!L4),'Test Sample Data'!L4&lt;$B$1,'Test Sample Data'!L4&gt;0),'Test Sample Data'!L4,$B$1),"")</f>
        <v/>
      </c>
      <c r="M5" s="15" t="str">
        <f>IF(SUM('Test Sample Data'!M$3:M$98)&gt;10,IF(AND(ISNUMBER('Test Sample Data'!M4),'Test Sample Data'!M4&lt;$B$1,'Test Sample Data'!M4&gt;0),'Test Sample Data'!M4,$B$1),"")</f>
        <v/>
      </c>
      <c r="N5" s="15" t="str">
        <f>'Gene Table'!D4</f>
        <v>NM_000594</v>
      </c>
      <c r="O5" s="14" t="s">
        <v>13</v>
      </c>
      <c r="P5" s="15" t="str">
        <f>IF(SUM('Control Sample Data'!D$3:D$98)&gt;10,IF(AND(ISNUMBER('Control Sample Data'!D4),'Control Sample Data'!D4&lt;$B$1,'Control Sample Data'!D4&gt;0),'Control Sample Data'!D4,$B$1),"")</f>
        <v/>
      </c>
      <c r="Q5" s="15" t="str">
        <f>IF(SUM('Control Sample Data'!E$3:E$98)&gt;10,IF(AND(ISNUMBER('Control Sample Data'!E4),'Control Sample Data'!E4&lt;$B$1,'Control Sample Data'!E4&gt;0),'Control Sample Data'!E4,$B$1),"")</f>
        <v/>
      </c>
      <c r="R5" s="15" t="str">
        <f>IF(SUM('Control Sample Data'!F$3:F$98)&gt;10,IF(AND(ISNUMBER('Control Sample Data'!F4),'Control Sample Data'!F4&lt;$B$1,'Control Sample Data'!F4&gt;0),'Control Sample Data'!F4,$B$1),"")</f>
        <v/>
      </c>
      <c r="S5" s="15" t="str">
        <f>IF(SUM('Control Sample Data'!G$3:G$98)&gt;10,IF(AND(ISNUMBER('Control Sample Data'!G4),'Control Sample Data'!G4&lt;$B$1,'Control Sample Data'!G4&gt;0),'Control Sample Data'!G4,$B$1),"")</f>
        <v/>
      </c>
      <c r="T5" s="15" t="str">
        <f>IF(SUM('Control Sample Data'!H$3:H$98)&gt;10,IF(AND(ISNUMBER('Control Sample Data'!H4),'Control Sample Data'!H4&lt;$B$1,'Control Sample Data'!H4&gt;0),'Control Sample Data'!H4,$B$1),"")</f>
        <v/>
      </c>
      <c r="U5" s="15" t="str">
        <f>IF(SUM('Control Sample Data'!I$3:I$98)&gt;10,IF(AND(ISNUMBER('Control Sample Data'!I4),'Control Sample Data'!I4&lt;$B$1,'Control Sample Data'!I4&gt;0),'Control Sample Data'!I4,$B$1),"")</f>
        <v/>
      </c>
      <c r="V5" s="15" t="str">
        <f>IF(SUM('Control Sample Data'!J$3:J$98)&gt;10,IF(AND(ISNUMBER('Control Sample Data'!J4),'Control Sample Data'!J4&lt;$B$1,'Control Sample Data'!J4&gt;0),'Control Sample Data'!J4,$B$1),"")</f>
        <v/>
      </c>
      <c r="W5" s="15" t="str">
        <f>IF(SUM('Control Sample Data'!K$3:K$98)&gt;10,IF(AND(ISNUMBER('Control Sample Data'!K4),'Control Sample Data'!K4&lt;$B$1,'Control Sample Data'!K4&gt;0),'Control Sample Data'!K4,$B$1),"")</f>
        <v/>
      </c>
      <c r="X5" s="15" t="str">
        <f>IF(SUM('Control Sample Data'!L$3:L$98)&gt;10,IF(AND(ISNUMBER('Control Sample Data'!L4),'Control Sample Data'!L4&lt;$B$1,'Control Sample Data'!L4&gt;0),'Control Sample Data'!L4,$B$1),"")</f>
        <v/>
      </c>
      <c r="Y5" s="15" t="str">
        <f>IF(SUM('Control Sample Data'!M$3:M$98)&gt;10,IF(AND(ISNUMBER('Control Sample Data'!M4),'Control Sample Data'!M4&lt;$B$1,'Control Sample Data'!M4&gt;0),'Control Sample Data'!M4,$B$1),"")</f>
        <v/>
      </c>
      <c r="Z5" s="20" t="str">
        <f>IF(ISERROR(VLOOKUP('Choose Housekeeping Genes'!$C4,Calculations!$C$4:$M$99,2,0)),"",VLOOKUP('Choose Housekeeping Genes'!$C4,Calculations!$C$4:$M$99,2,0))</f>
        <v/>
      </c>
      <c r="AA5" s="20" t="str">
        <f>IF(ISERROR(VLOOKUP('Choose Housekeeping Genes'!$C4,Calculations!$C$4:$M$99,3,0)),"",VLOOKUP('Choose Housekeeping Genes'!$C4,Calculations!$C$4:$M$99,3,0))</f>
        <v/>
      </c>
      <c r="AB5" s="20" t="str">
        <f>IF(ISERROR(VLOOKUP('Choose Housekeeping Genes'!$C4,Calculations!$C$4:$M$99,4,0)),"",VLOOKUP('Choose Housekeeping Genes'!$C4,Calculations!$C$4:$M$99,4,0))</f>
        <v/>
      </c>
      <c r="AC5" s="20" t="str">
        <f>IF(ISERROR(VLOOKUP('Choose Housekeeping Genes'!$C4,Calculations!$C$4:$M$99,5,0)),"",VLOOKUP('Choose Housekeeping Genes'!$C4,Calculations!$C$4:$M$99,5,0))</f>
        <v/>
      </c>
      <c r="AD5" s="20" t="str">
        <f>IF(ISERROR(VLOOKUP('Choose Housekeeping Genes'!$C4,Calculations!$C$4:$M$99,6,0)),"",VLOOKUP('Choose Housekeeping Genes'!$C4,Calculations!$C$4:$M$99,6,0))</f>
        <v/>
      </c>
      <c r="AE5" s="20" t="str">
        <f>IF(ISERROR(VLOOKUP('Choose Housekeeping Genes'!$C4,Calculations!$C$4:$M$99,7,0)),"",VLOOKUP('Choose Housekeeping Genes'!$C4,Calculations!$C$4:$M$99,7,0))</f>
        <v/>
      </c>
      <c r="AF5" s="20" t="str">
        <f>IF(ISERROR(VLOOKUP('Choose Housekeeping Genes'!$C4,Calculations!$C$4:$M$99,8,0)),"",VLOOKUP('Choose Housekeeping Genes'!$C4,Calculations!$C$4:$M$99,8,0))</f>
        <v/>
      </c>
      <c r="AG5" s="20" t="str">
        <f>IF(ISERROR(VLOOKUP('Choose Housekeeping Genes'!$C4,Calculations!$C$4:$M$99,9,0)),"",VLOOKUP('Choose Housekeeping Genes'!$C4,Calculations!$C$4:$M$99,9,0))</f>
        <v/>
      </c>
      <c r="AH5" s="20" t="str">
        <f>IF(ISERROR(VLOOKUP('Choose Housekeeping Genes'!$C4,Calculations!$C$4:$M$99,10,0)),"",VLOOKUP('Choose Housekeeping Genes'!$C4,Calculations!$C$4:$M$99,10,0))</f>
        <v/>
      </c>
      <c r="AI5" s="20" t="str">
        <f>IF(ISERROR(VLOOKUP('Choose Housekeeping Genes'!$C4,Calculations!$C$4:$M$99,11,0)),"",VLOOKUP('Choose Housekeeping Genes'!$C4,Calculations!$C$4:$M$99,11,0))</f>
        <v/>
      </c>
      <c r="AJ5" s="20" t="str">
        <f>IF(ISERROR(VLOOKUP('Choose Housekeeping Genes'!$C4,Calculations!$C$4:$Y$99,14,0)),"",VLOOKUP('Choose Housekeeping Genes'!$C4,Calculations!$C$4:$Y$99,14,0))</f>
        <v/>
      </c>
      <c r="AK5" s="20" t="str">
        <f>IF(ISERROR(VLOOKUP('Choose Housekeeping Genes'!$C4,Calculations!$C$4:$Y$99,15,0)),"",VLOOKUP('Choose Housekeeping Genes'!$C4,Calculations!$C$4:$Y$99,15,0))</f>
        <v/>
      </c>
      <c r="AL5" s="20" t="str">
        <f>IF(ISERROR(VLOOKUP('Choose Housekeeping Genes'!$C4,Calculations!$C$4:$Y$99,16,0)),"",VLOOKUP('Choose Housekeeping Genes'!$C4,Calculations!$C$4:$Y$99,16,0))</f>
        <v/>
      </c>
      <c r="AM5" s="20" t="str">
        <f>IF(ISERROR(VLOOKUP('Choose Housekeeping Genes'!$C4,Calculations!$C$4:$Y$99,17,0)),"",VLOOKUP('Choose Housekeeping Genes'!$C4,Calculations!$C$4:$Y$99,17,0))</f>
        <v/>
      </c>
      <c r="AN5" s="20" t="str">
        <f>IF(ISERROR(VLOOKUP('Choose Housekeeping Genes'!$C4,Calculations!$C$4:$Y$99,18,0)),"",VLOOKUP('Choose Housekeeping Genes'!$C4,Calculations!$C$4:$Y$99,18,0))</f>
        <v/>
      </c>
      <c r="AO5" s="20" t="str">
        <f>IF(ISERROR(VLOOKUP('Choose Housekeeping Genes'!$C4,Calculations!$C$4:$Y$99,19,0)),"",VLOOKUP('Choose Housekeeping Genes'!$C4,Calculations!$C$4:$Y$99,19,0))</f>
        <v/>
      </c>
      <c r="AP5" s="20" t="str">
        <f>IF(ISERROR(VLOOKUP('Choose Housekeeping Genes'!$C4,Calculations!$C$4:$Y$99,20,0)),"",VLOOKUP('Choose Housekeeping Genes'!$C4,Calculations!$C$4:$Y$99,20,0))</f>
        <v/>
      </c>
      <c r="AQ5" s="20" t="str">
        <f>IF(ISERROR(VLOOKUP('Choose Housekeeping Genes'!$C4,Calculations!$C$4:$Y$99,21,0)),"",VLOOKUP('Choose Housekeeping Genes'!$C4,Calculations!$C$4:$Y$99,21,0))</f>
        <v/>
      </c>
      <c r="AR5" s="20" t="str">
        <f>IF(ISERROR(VLOOKUP('Choose Housekeeping Genes'!$C4,Calculations!$C$4:$Y$99,22,0)),"",VLOOKUP('Choose Housekeeping Genes'!$C4,Calculations!$C$4:$Y$99,22,0))</f>
        <v/>
      </c>
      <c r="AS5" s="20" t="str">
        <f>IF(ISERROR(VLOOKUP('Choose Housekeeping Genes'!$C4,Calculations!$C$4:$Y$99,23,0)),"",VLOOKUP('Choose Housekeeping Genes'!$C4,Calculations!$C$4:$Y$99,23,0))</f>
        <v/>
      </c>
      <c r="AT5" s="34" t="str">
        <f t="shared" si="0"/>
        <v/>
      </c>
      <c r="AU5" s="34" t="str">
        <f t="shared" si="1"/>
        <v/>
      </c>
      <c r="AV5" s="34" t="str">
        <f t="shared" si="2"/>
        <v/>
      </c>
      <c r="AW5" s="34" t="str">
        <f t="shared" si="3"/>
        <v/>
      </c>
      <c r="AX5" s="34" t="str">
        <f t="shared" si="4"/>
        <v/>
      </c>
      <c r="AY5" s="34" t="str">
        <f t="shared" si="5"/>
        <v/>
      </c>
      <c r="AZ5" s="34" t="str">
        <f t="shared" si="6"/>
        <v/>
      </c>
      <c r="BA5" s="34" t="str">
        <f t="shared" si="7"/>
        <v/>
      </c>
      <c r="BB5" s="34" t="str">
        <f t="shared" si="8"/>
        <v/>
      </c>
      <c r="BC5" s="34" t="str">
        <f t="shared" si="9"/>
        <v/>
      </c>
      <c r="BD5" s="34" t="str">
        <f t="shared" si="10"/>
        <v/>
      </c>
      <c r="BE5" s="34" t="str">
        <f t="shared" si="11"/>
        <v/>
      </c>
      <c r="BF5" s="34" t="str">
        <f t="shared" si="12"/>
        <v/>
      </c>
      <c r="BG5" s="34" t="str">
        <f t="shared" si="13"/>
        <v/>
      </c>
      <c r="BH5" s="34" t="str">
        <f t="shared" si="14"/>
        <v/>
      </c>
      <c r="BI5" s="34" t="str">
        <f t="shared" si="15"/>
        <v/>
      </c>
      <c r="BJ5" s="34" t="str">
        <f t="shared" si="16"/>
        <v/>
      </c>
      <c r="BK5" s="34" t="str">
        <f t="shared" si="17"/>
        <v/>
      </c>
      <c r="BL5" s="34" t="str">
        <f t="shared" si="18"/>
        <v/>
      </c>
      <c r="BM5" s="34" t="str">
        <f t="shared" si="19"/>
        <v/>
      </c>
      <c r="BN5" s="36" t="e">
        <f aca="true" t="shared" si="21" ref="BN5:BN68">AVERAGE(AT5:BC5)</f>
        <v>#DIV/0!</v>
      </c>
      <c r="BO5" s="36" t="e">
        <f aca="true" t="shared" si="22" ref="BO5:BO68">AVERAGE(BD5:BM5)</f>
        <v>#DIV/0!</v>
      </c>
      <c r="BP5" s="37" t="str">
        <f aca="true" t="shared" si="23" ref="BP5:BP68">IF(ISNUMBER(AT5),POWER(2,-AT5),"")</f>
        <v/>
      </c>
      <c r="BQ5" s="37" t="str">
        <f aca="true" t="shared" si="24" ref="BQ5:BQ68">IF(ISNUMBER(AU5),POWER(2,-AU5),"")</f>
        <v/>
      </c>
      <c r="BR5" s="37" t="str">
        <f aca="true" t="shared" si="25" ref="BR5:BR68">IF(ISNUMBER(AV5),POWER(2,-AV5),"")</f>
        <v/>
      </c>
      <c r="BS5" s="37" t="str">
        <f aca="true" t="shared" si="26" ref="BS5:BS68">IF(ISNUMBER(AW5),POWER(2,-AW5),"")</f>
        <v/>
      </c>
      <c r="BT5" s="37" t="str">
        <f aca="true" t="shared" si="27" ref="BT5:BT68">IF(ISNUMBER(AX5),POWER(2,-AX5),"")</f>
        <v/>
      </c>
      <c r="BU5" s="37" t="str">
        <f aca="true" t="shared" si="28" ref="BU5:BU68">IF(ISNUMBER(AY5),POWER(2,-AY5),"")</f>
        <v/>
      </c>
      <c r="BV5" s="37" t="str">
        <f aca="true" t="shared" si="29" ref="BV5:BV68">IF(ISNUMBER(AZ5),POWER(2,-AZ5),"")</f>
        <v/>
      </c>
      <c r="BW5" s="37" t="str">
        <f aca="true" t="shared" si="30" ref="BW5:BW68">IF(ISNUMBER(BA5),POWER(2,-BA5),"")</f>
        <v/>
      </c>
      <c r="BX5" s="37" t="str">
        <f aca="true" t="shared" si="31" ref="BX5:BX68">IF(ISNUMBER(BB5),POWER(2,-BB5),"")</f>
        <v/>
      </c>
      <c r="BY5" s="37" t="str">
        <f aca="true" t="shared" si="32" ref="BY5:BY68">IF(ISNUMBER(BC5),POWER(2,-BC5),"")</f>
        <v/>
      </c>
      <c r="BZ5" s="37" t="str">
        <f aca="true" t="shared" si="33" ref="BZ5:BZ68">IF(ISNUMBER(BD5),POWER(2,-BD5),"")</f>
        <v/>
      </c>
      <c r="CA5" s="37" t="str">
        <f aca="true" t="shared" si="34" ref="CA5:CA68">IF(ISNUMBER(BE5),POWER(2,-BE5),"")</f>
        <v/>
      </c>
      <c r="CB5" s="37" t="str">
        <f aca="true" t="shared" si="35" ref="CB5:CB68">IF(ISNUMBER(BF5),POWER(2,-BF5),"")</f>
        <v/>
      </c>
      <c r="CC5" s="37" t="str">
        <f aca="true" t="shared" si="36" ref="CC5:CC68">IF(ISNUMBER(BG5),POWER(2,-BG5),"")</f>
        <v/>
      </c>
      <c r="CD5" s="37" t="str">
        <f aca="true" t="shared" si="37" ref="CD5:CD68">IF(ISNUMBER(BH5),POWER(2,-BH5),"")</f>
        <v/>
      </c>
      <c r="CE5" s="37" t="str">
        <f aca="true" t="shared" si="38" ref="CE5:CE68">IF(ISNUMBER(BI5),POWER(2,-BI5),"")</f>
        <v/>
      </c>
      <c r="CF5" s="37" t="str">
        <f aca="true" t="shared" si="39" ref="CF5:CF68">IF(ISNUMBER(BJ5),POWER(2,-BJ5),"")</f>
        <v/>
      </c>
      <c r="CG5" s="37" t="str">
        <f aca="true" t="shared" si="40" ref="CG5:CG68">IF(ISNUMBER(BK5),POWER(2,-BK5),"")</f>
        <v/>
      </c>
      <c r="CH5" s="37" t="str">
        <f aca="true" t="shared" si="41" ref="CH5:CH68">IF(ISNUMBER(BL5),POWER(2,-BL5),"")</f>
        <v/>
      </c>
      <c r="CI5" s="37" t="str">
        <f aca="true" t="shared" si="42" ref="CI5:CI68">IF(ISNUMBER(BM5),POWER(2,-BM5),"")</f>
        <v/>
      </c>
    </row>
    <row r="6" spans="1:87" ht="12.75">
      <c r="A6" s="16"/>
      <c r="B6" s="14" t="str">
        <f>IF('Gene Table'!D5="","",'Gene Table'!D5)</f>
        <v>NM_000410</v>
      </c>
      <c r="C6" s="14" t="s">
        <v>17</v>
      </c>
      <c r="D6" s="15" t="str">
        <f>IF(SUM('Test Sample Data'!D$3:D$98)&gt;10,IF(AND(ISNUMBER('Test Sample Data'!D5),'Test Sample Data'!D5&lt;$B$1,'Test Sample Data'!D5&gt;0),'Test Sample Data'!D5,$B$1),"")</f>
        <v/>
      </c>
      <c r="E6" s="15" t="str">
        <f>IF(SUM('Test Sample Data'!E$3:E$98)&gt;10,IF(AND(ISNUMBER('Test Sample Data'!E5),'Test Sample Data'!E5&lt;$B$1,'Test Sample Data'!E5&gt;0),'Test Sample Data'!E5,$B$1),"")</f>
        <v/>
      </c>
      <c r="F6" s="15" t="str">
        <f>IF(SUM('Test Sample Data'!F$3:F$98)&gt;10,IF(AND(ISNUMBER('Test Sample Data'!F5),'Test Sample Data'!F5&lt;$B$1,'Test Sample Data'!F5&gt;0),'Test Sample Data'!F5,$B$1),"")</f>
        <v/>
      </c>
      <c r="G6" s="15" t="str">
        <f>IF(SUM('Test Sample Data'!G$3:G$98)&gt;10,IF(AND(ISNUMBER('Test Sample Data'!G5),'Test Sample Data'!G5&lt;$B$1,'Test Sample Data'!G5&gt;0),'Test Sample Data'!G5,$B$1),"")</f>
        <v/>
      </c>
      <c r="H6" s="15" t="str">
        <f>IF(SUM('Test Sample Data'!H$3:H$98)&gt;10,IF(AND(ISNUMBER('Test Sample Data'!H5),'Test Sample Data'!H5&lt;$B$1,'Test Sample Data'!H5&gt;0),'Test Sample Data'!H5,$B$1),"")</f>
        <v/>
      </c>
      <c r="I6" s="15" t="str">
        <f>IF(SUM('Test Sample Data'!I$3:I$98)&gt;10,IF(AND(ISNUMBER('Test Sample Data'!I5),'Test Sample Data'!I5&lt;$B$1,'Test Sample Data'!I5&gt;0),'Test Sample Data'!I5,$B$1),"")</f>
        <v/>
      </c>
      <c r="J6" s="15" t="str">
        <f>IF(SUM('Test Sample Data'!J$3:J$98)&gt;10,IF(AND(ISNUMBER('Test Sample Data'!J5),'Test Sample Data'!J5&lt;$B$1,'Test Sample Data'!J5&gt;0),'Test Sample Data'!J5,$B$1),"")</f>
        <v/>
      </c>
      <c r="K6" s="15" t="str">
        <f>IF(SUM('Test Sample Data'!K$3:K$98)&gt;10,IF(AND(ISNUMBER('Test Sample Data'!K5),'Test Sample Data'!K5&lt;$B$1,'Test Sample Data'!K5&gt;0),'Test Sample Data'!K5,$B$1),"")</f>
        <v/>
      </c>
      <c r="L6" s="15" t="str">
        <f>IF(SUM('Test Sample Data'!L$3:L$98)&gt;10,IF(AND(ISNUMBER('Test Sample Data'!L5),'Test Sample Data'!L5&lt;$B$1,'Test Sample Data'!L5&gt;0),'Test Sample Data'!L5,$B$1),"")</f>
        <v/>
      </c>
      <c r="M6" s="15" t="str">
        <f>IF(SUM('Test Sample Data'!M$3:M$98)&gt;10,IF(AND(ISNUMBER('Test Sample Data'!M5),'Test Sample Data'!M5&lt;$B$1,'Test Sample Data'!M5&gt;0),'Test Sample Data'!M5,$B$1),"")</f>
        <v/>
      </c>
      <c r="N6" s="15" t="str">
        <f>'Gene Table'!D5</f>
        <v>NM_000410</v>
      </c>
      <c r="O6" s="14" t="s">
        <v>17</v>
      </c>
      <c r="P6" s="15" t="str">
        <f>IF(SUM('Control Sample Data'!D$3:D$98)&gt;10,IF(AND(ISNUMBER('Control Sample Data'!D5),'Control Sample Data'!D5&lt;$B$1,'Control Sample Data'!D5&gt;0),'Control Sample Data'!D5,$B$1),"")</f>
        <v/>
      </c>
      <c r="Q6" s="15" t="str">
        <f>IF(SUM('Control Sample Data'!E$3:E$98)&gt;10,IF(AND(ISNUMBER('Control Sample Data'!E5),'Control Sample Data'!E5&lt;$B$1,'Control Sample Data'!E5&gt;0),'Control Sample Data'!E5,$B$1),"")</f>
        <v/>
      </c>
      <c r="R6" s="15" t="str">
        <f>IF(SUM('Control Sample Data'!F$3:F$98)&gt;10,IF(AND(ISNUMBER('Control Sample Data'!F5),'Control Sample Data'!F5&lt;$B$1,'Control Sample Data'!F5&gt;0),'Control Sample Data'!F5,$B$1),"")</f>
        <v/>
      </c>
      <c r="S6" s="15" t="str">
        <f>IF(SUM('Control Sample Data'!G$3:G$98)&gt;10,IF(AND(ISNUMBER('Control Sample Data'!G5),'Control Sample Data'!G5&lt;$B$1,'Control Sample Data'!G5&gt;0),'Control Sample Data'!G5,$B$1),"")</f>
        <v/>
      </c>
      <c r="T6" s="15" t="str">
        <f>IF(SUM('Control Sample Data'!H$3:H$98)&gt;10,IF(AND(ISNUMBER('Control Sample Data'!H5),'Control Sample Data'!H5&lt;$B$1,'Control Sample Data'!H5&gt;0),'Control Sample Data'!H5,$B$1),"")</f>
        <v/>
      </c>
      <c r="U6" s="15" t="str">
        <f>IF(SUM('Control Sample Data'!I$3:I$98)&gt;10,IF(AND(ISNUMBER('Control Sample Data'!I5),'Control Sample Data'!I5&lt;$B$1,'Control Sample Data'!I5&gt;0),'Control Sample Data'!I5,$B$1),"")</f>
        <v/>
      </c>
      <c r="V6" s="15" t="str">
        <f>IF(SUM('Control Sample Data'!J$3:J$98)&gt;10,IF(AND(ISNUMBER('Control Sample Data'!J5),'Control Sample Data'!J5&lt;$B$1,'Control Sample Data'!J5&gt;0),'Control Sample Data'!J5,$B$1),"")</f>
        <v/>
      </c>
      <c r="W6" s="15" t="str">
        <f>IF(SUM('Control Sample Data'!K$3:K$98)&gt;10,IF(AND(ISNUMBER('Control Sample Data'!K5),'Control Sample Data'!K5&lt;$B$1,'Control Sample Data'!K5&gt;0),'Control Sample Data'!K5,$B$1),"")</f>
        <v/>
      </c>
      <c r="X6" s="15" t="str">
        <f>IF(SUM('Control Sample Data'!L$3:L$98)&gt;10,IF(AND(ISNUMBER('Control Sample Data'!L5),'Control Sample Data'!L5&lt;$B$1,'Control Sample Data'!L5&gt;0),'Control Sample Data'!L5,$B$1),"")</f>
        <v/>
      </c>
      <c r="Y6" s="15" t="str">
        <f>IF(SUM('Control Sample Data'!M$3:M$98)&gt;10,IF(AND(ISNUMBER('Control Sample Data'!M5),'Control Sample Data'!M5&lt;$B$1,'Control Sample Data'!M5&gt;0),'Control Sample Data'!M5,$B$1),"")</f>
        <v/>
      </c>
      <c r="Z6" s="20" t="str">
        <f>IF(ISERROR(VLOOKUP('Choose Housekeeping Genes'!$C5,Calculations!$C$4:$M$99,2,0)),"",VLOOKUP('Choose Housekeeping Genes'!$C5,Calculations!$C$4:$M$99,2,0))</f>
        <v/>
      </c>
      <c r="AA6" s="20" t="str">
        <f>IF(ISERROR(VLOOKUP('Choose Housekeeping Genes'!$C5,Calculations!$C$4:$M$99,3,0)),"",VLOOKUP('Choose Housekeeping Genes'!$C5,Calculations!$C$4:$M$99,3,0))</f>
        <v/>
      </c>
      <c r="AB6" s="20" t="str">
        <f>IF(ISERROR(VLOOKUP('Choose Housekeeping Genes'!$C5,Calculations!$C$4:$M$99,4,0)),"",VLOOKUP('Choose Housekeeping Genes'!$C5,Calculations!$C$4:$M$99,4,0))</f>
        <v/>
      </c>
      <c r="AC6" s="20" t="str">
        <f>IF(ISERROR(VLOOKUP('Choose Housekeeping Genes'!$C5,Calculations!$C$4:$M$99,5,0)),"",VLOOKUP('Choose Housekeeping Genes'!$C5,Calculations!$C$4:$M$99,5,0))</f>
        <v/>
      </c>
      <c r="AD6" s="20" t="str">
        <f>IF(ISERROR(VLOOKUP('Choose Housekeeping Genes'!$C5,Calculations!$C$4:$M$99,6,0)),"",VLOOKUP('Choose Housekeeping Genes'!$C5,Calculations!$C$4:$M$99,6,0))</f>
        <v/>
      </c>
      <c r="AE6" s="20" t="str">
        <f>IF(ISERROR(VLOOKUP('Choose Housekeeping Genes'!$C5,Calculations!$C$4:$M$99,7,0)),"",VLOOKUP('Choose Housekeeping Genes'!$C5,Calculations!$C$4:$M$99,7,0))</f>
        <v/>
      </c>
      <c r="AF6" s="20" t="str">
        <f>IF(ISERROR(VLOOKUP('Choose Housekeeping Genes'!$C5,Calculations!$C$4:$M$99,8,0)),"",VLOOKUP('Choose Housekeeping Genes'!$C5,Calculations!$C$4:$M$99,8,0))</f>
        <v/>
      </c>
      <c r="AG6" s="20" t="str">
        <f>IF(ISERROR(VLOOKUP('Choose Housekeeping Genes'!$C5,Calculations!$C$4:$M$99,9,0)),"",VLOOKUP('Choose Housekeeping Genes'!$C5,Calculations!$C$4:$M$99,9,0))</f>
        <v/>
      </c>
      <c r="AH6" s="20" t="str">
        <f>IF(ISERROR(VLOOKUP('Choose Housekeeping Genes'!$C5,Calculations!$C$4:$M$99,10,0)),"",VLOOKUP('Choose Housekeeping Genes'!$C5,Calculations!$C$4:$M$99,10,0))</f>
        <v/>
      </c>
      <c r="AI6" s="20" t="str">
        <f>IF(ISERROR(VLOOKUP('Choose Housekeeping Genes'!$C5,Calculations!$C$4:$M$99,11,0)),"",VLOOKUP('Choose Housekeeping Genes'!$C5,Calculations!$C$4:$M$99,11,0))</f>
        <v/>
      </c>
      <c r="AJ6" s="20" t="str">
        <f>IF(ISERROR(VLOOKUP('Choose Housekeeping Genes'!$C5,Calculations!$C$4:$Y$99,14,0)),"",VLOOKUP('Choose Housekeeping Genes'!$C5,Calculations!$C$4:$Y$99,14,0))</f>
        <v/>
      </c>
      <c r="AK6" s="20" t="str">
        <f>IF(ISERROR(VLOOKUP('Choose Housekeeping Genes'!$C5,Calculations!$C$4:$Y$99,15,0)),"",VLOOKUP('Choose Housekeeping Genes'!$C5,Calculations!$C$4:$Y$99,15,0))</f>
        <v/>
      </c>
      <c r="AL6" s="20" t="str">
        <f>IF(ISERROR(VLOOKUP('Choose Housekeeping Genes'!$C5,Calculations!$C$4:$Y$99,16,0)),"",VLOOKUP('Choose Housekeeping Genes'!$C5,Calculations!$C$4:$Y$99,16,0))</f>
        <v/>
      </c>
      <c r="AM6" s="20" t="str">
        <f>IF(ISERROR(VLOOKUP('Choose Housekeeping Genes'!$C5,Calculations!$C$4:$Y$99,17,0)),"",VLOOKUP('Choose Housekeeping Genes'!$C5,Calculations!$C$4:$Y$99,17,0))</f>
        <v/>
      </c>
      <c r="AN6" s="20" t="str">
        <f>IF(ISERROR(VLOOKUP('Choose Housekeeping Genes'!$C5,Calculations!$C$4:$Y$99,18,0)),"",VLOOKUP('Choose Housekeeping Genes'!$C5,Calculations!$C$4:$Y$99,18,0))</f>
        <v/>
      </c>
      <c r="AO6" s="20" t="str">
        <f>IF(ISERROR(VLOOKUP('Choose Housekeeping Genes'!$C5,Calculations!$C$4:$Y$99,19,0)),"",VLOOKUP('Choose Housekeeping Genes'!$C5,Calculations!$C$4:$Y$99,19,0))</f>
        <v/>
      </c>
      <c r="AP6" s="20" t="str">
        <f>IF(ISERROR(VLOOKUP('Choose Housekeeping Genes'!$C5,Calculations!$C$4:$Y$99,20,0)),"",VLOOKUP('Choose Housekeeping Genes'!$C5,Calculations!$C$4:$Y$99,20,0))</f>
        <v/>
      </c>
      <c r="AQ6" s="20" t="str">
        <f>IF(ISERROR(VLOOKUP('Choose Housekeeping Genes'!$C5,Calculations!$C$4:$Y$99,21,0)),"",VLOOKUP('Choose Housekeeping Genes'!$C5,Calculations!$C$4:$Y$99,21,0))</f>
        <v/>
      </c>
      <c r="AR6" s="20" t="str">
        <f>IF(ISERROR(VLOOKUP('Choose Housekeeping Genes'!$C5,Calculations!$C$4:$Y$99,22,0)),"",VLOOKUP('Choose Housekeeping Genes'!$C5,Calculations!$C$4:$Y$99,22,0))</f>
        <v/>
      </c>
      <c r="AS6" s="20" t="str">
        <f>IF(ISERROR(VLOOKUP('Choose Housekeeping Genes'!$C5,Calculations!$C$4:$Y$99,23,0)),"",VLOOKUP('Choose Housekeeping Genes'!$C5,Calculations!$C$4:$Y$99,23,0))</f>
        <v/>
      </c>
      <c r="AT6" s="34" t="str">
        <f t="shared" si="0"/>
        <v/>
      </c>
      <c r="AU6" s="34" t="str">
        <f t="shared" si="1"/>
        <v/>
      </c>
      <c r="AV6" s="34" t="str">
        <f t="shared" si="2"/>
        <v/>
      </c>
      <c r="AW6" s="34" t="str">
        <f t="shared" si="3"/>
        <v/>
      </c>
      <c r="AX6" s="34" t="str">
        <f t="shared" si="4"/>
        <v/>
      </c>
      <c r="AY6" s="34" t="str">
        <f t="shared" si="5"/>
        <v/>
      </c>
      <c r="AZ6" s="34" t="str">
        <f t="shared" si="6"/>
        <v/>
      </c>
      <c r="BA6" s="34" t="str">
        <f t="shared" si="7"/>
        <v/>
      </c>
      <c r="BB6" s="34" t="str">
        <f t="shared" si="8"/>
        <v/>
      </c>
      <c r="BC6" s="34" t="str">
        <f t="shared" si="9"/>
        <v/>
      </c>
      <c r="BD6" s="34" t="str">
        <f t="shared" si="10"/>
        <v/>
      </c>
      <c r="BE6" s="34" t="str">
        <f t="shared" si="11"/>
        <v/>
      </c>
      <c r="BF6" s="34" t="str">
        <f t="shared" si="12"/>
        <v/>
      </c>
      <c r="BG6" s="34" t="str">
        <f t="shared" si="13"/>
        <v/>
      </c>
      <c r="BH6" s="34" t="str">
        <f t="shared" si="14"/>
        <v/>
      </c>
      <c r="BI6" s="34" t="str">
        <f t="shared" si="15"/>
        <v/>
      </c>
      <c r="BJ6" s="34" t="str">
        <f t="shared" si="16"/>
        <v/>
      </c>
      <c r="BK6" s="34" t="str">
        <f t="shared" si="17"/>
        <v/>
      </c>
      <c r="BL6" s="34" t="str">
        <f t="shared" si="18"/>
        <v/>
      </c>
      <c r="BM6" s="34" t="str">
        <f t="shared" si="19"/>
        <v/>
      </c>
      <c r="BN6" s="36" t="e">
        <f t="shared" si="21"/>
        <v>#DIV/0!</v>
      </c>
      <c r="BO6" s="36" t="e">
        <f t="shared" si="22"/>
        <v>#DIV/0!</v>
      </c>
      <c r="BP6" s="37" t="str">
        <f t="shared" si="23"/>
        <v/>
      </c>
      <c r="BQ6" s="37" t="str">
        <f t="shared" si="24"/>
        <v/>
      </c>
      <c r="BR6" s="37" t="str">
        <f t="shared" si="25"/>
        <v/>
      </c>
      <c r="BS6" s="37" t="str">
        <f t="shared" si="26"/>
        <v/>
      </c>
      <c r="BT6" s="37" t="str">
        <f t="shared" si="27"/>
        <v/>
      </c>
      <c r="BU6" s="37" t="str">
        <f t="shared" si="28"/>
        <v/>
      </c>
      <c r="BV6" s="37" t="str">
        <f t="shared" si="29"/>
        <v/>
      </c>
      <c r="BW6" s="37" t="str">
        <f t="shared" si="30"/>
        <v/>
      </c>
      <c r="BX6" s="37" t="str">
        <f t="shared" si="31"/>
        <v/>
      </c>
      <c r="BY6" s="37" t="str">
        <f t="shared" si="32"/>
        <v/>
      </c>
      <c r="BZ6" s="37" t="str">
        <f t="shared" si="33"/>
        <v/>
      </c>
      <c r="CA6" s="37" t="str">
        <f t="shared" si="34"/>
        <v/>
      </c>
      <c r="CB6" s="37" t="str">
        <f t="shared" si="35"/>
        <v/>
      </c>
      <c r="CC6" s="37" t="str">
        <f t="shared" si="36"/>
        <v/>
      </c>
      <c r="CD6" s="37" t="str">
        <f t="shared" si="37"/>
        <v/>
      </c>
      <c r="CE6" s="37" t="str">
        <f t="shared" si="38"/>
        <v/>
      </c>
      <c r="CF6" s="37" t="str">
        <f t="shared" si="39"/>
        <v/>
      </c>
      <c r="CG6" s="37" t="str">
        <f t="shared" si="40"/>
        <v/>
      </c>
      <c r="CH6" s="37" t="str">
        <f t="shared" si="41"/>
        <v/>
      </c>
      <c r="CI6" s="37" t="str">
        <f t="shared" si="42"/>
        <v/>
      </c>
    </row>
    <row r="7" spans="1:87" ht="12.75">
      <c r="A7" s="16"/>
      <c r="B7" s="14" t="str">
        <f>IF('Gene Table'!D6="","",'Gene Table'!D6)</f>
        <v>NM_005957</v>
      </c>
      <c r="C7" s="14" t="s">
        <v>21</v>
      </c>
      <c r="D7" s="15" t="str">
        <f>IF(SUM('Test Sample Data'!D$3:D$98)&gt;10,IF(AND(ISNUMBER('Test Sample Data'!D6),'Test Sample Data'!D6&lt;$B$1,'Test Sample Data'!D6&gt;0),'Test Sample Data'!D6,$B$1),"")</f>
        <v/>
      </c>
      <c r="E7" s="15" t="str">
        <f>IF(SUM('Test Sample Data'!E$3:E$98)&gt;10,IF(AND(ISNUMBER('Test Sample Data'!E6),'Test Sample Data'!E6&lt;$B$1,'Test Sample Data'!E6&gt;0),'Test Sample Data'!E6,$B$1),"")</f>
        <v/>
      </c>
      <c r="F7" s="15" t="str">
        <f>IF(SUM('Test Sample Data'!F$3:F$98)&gt;10,IF(AND(ISNUMBER('Test Sample Data'!F6),'Test Sample Data'!F6&lt;$B$1,'Test Sample Data'!F6&gt;0),'Test Sample Data'!F6,$B$1),"")</f>
        <v/>
      </c>
      <c r="G7" s="15" t="str">
        <f>IF(SUM('Test Sample Data'!G$3:G$98)&gt;10,IF(AND(ISNUMBER('Test Sample Data'!G6),'Test Sample Data'!G6&lt;$B$1,'Test Sample Data'!G6&gt;0),'Test Sample Data'!G6,$B$1),"")</f>
        <v/>
      </c>
      <c r="H7" s="15" t="str">
        <f>IF(SUM('Test Sample Data'!H$3:H$98)&gt;10,IF(AND(ISNUMBER('Test Sample Data'!H6),'Test Sample Data'!H6&lt;$B$1,'Test Sample Data'!H6&gt;0),'Test Sample Data'!H6,$B$1),"")</f>
        <v/>
      </c>
      <c r="I7" s="15" t="str">
        <f>IF(SUM('Test Sample Data'!I$3:I$98)&gt;10,IF(AND(ISNUMBER('Test Sample Data'!I6),'Test Sample Data'!I6&lt;$B$1,'Test Sample Data'!I6&gt;0),'Test Sample Data'!I6,$B$1),"")</f>
        <v/>
      </c>
      <c r="J7" s="15" t="str">
        <f>IF(SUM('Test Sample Data'!J$3:J$98)&gt;10,IF(AND(ISNUMBER('Test Sample Data'!J6),'Test Sample Data'!J6&lt;$B$1,'Test Sample Data'!J6&gt;0),'Test Sample Data'!J6,$B$1),"")</f>
        <v/>
      </c>
      <c r="K7" s="15" t="str">
        <f>IF(SUM('Test Sample Data'!K$3:K$98)&gt;10,IF(AND(ISNUMBER('Test Sample Data'!K6),'Test Sample Data'!K6&lt;$B$1,'Test Sample Data'!K6&gt;0),'Test Sample Data'!K6,$B$1),"")</f>
        <v/>
      </c>
      <c r="L7" s="15" t="str">
        <f>IF(SUM('Test Sample Data'!L$3:L$98)&gt;10,IF(AND(ISNUMBER('Test Sample Data'!L6),'Test Sample Data'!L6&lt;$B$1,'Test Sample Data'!L6&gt;0),'Test Sample Data'!L6,$B$1),"")</f>
        <v/>
      </c>
      <c r="M7" s="15" t="str">
        <f>IF(SUM('Test Sample Data'!M$3:M$98)&gt;10,IF(AND(ISNUMBER('Test Sample Data'!M6),'Test Sample Data'!M6&lt;$B$1,'Test Sample Data'!M6&gt;0),'Test Sample Data'!M6,$B$1),"")</f>
        <v/>
      </c>
      <c r="N7" s="15" t="str">
        <f>'Gene Table'!D6</f>
        <v>NM_005957</v>
      </c>
      <c r="O7" s="14" t="s">
        <v>21</v>
      </c>
      <c r="P7" s="15" t="str">
        <f>IF(SUM('Control Sample Data'!D$3:D$98)&gt;10,IF(AND(ISNUMBER('Control Sample Data'!D6),'Control Sample Data'!D6&lt;$B$1,'Control Sample Data'!D6&gt;0),'Control Sample Data'!D6,$B$1),"")</f>
        <v/>
      </c>
      <c r="Q7" s="15" t="str">
        <f>IF(SUM('Control Sample Data'!E$3:E$98)&gt;10,IF(AND(ISNUMBER('Control Sample Data'!E6),'Control Sample Data'!E6&lt;$B$1,'Control Sample Data'!E6&gt;0),'Control Sample Data'!E6,$B$1),"")</f>
        <v/>
      </c>
      <c r="R7" s="15" t="str">
        <f>IF(SUM('Control Sample Data'!F$3:F$98)&gt;10,IF(AND(ISNUMBER('Control Sample Data'!F6),'Control Sample Data'!F6&lt;$B$1,'Control Sample Data'!F6&gt;0),'Control Sample Data'!F6,$B$1),"")</f>
        <v/>
      </c>
      <c r="S7" s="15" t="str">
        <f>IF(SUM('Control Sample Data'!G$3:G$98)&gt;10,IF(AND(ISNUMBER('Control Sample Data'!G6),'Control Sample Data'!G6&lt;$B$1,'Control Sample Data'!G6&gt;0),'Control Sample Data'!G6,$B$1),"")</f>
        <v/>
      </c>
      <c r="T7" s="15" t="str">
        <f>IF(SUM('Control Sample Data'!H$3:H$98)&gt;10,IF(AND(ISNUMBER('Control Sample Data'!H6),'Control Sample Data'!H6&lt;$B$1,'Control Sample Data'!H6&gt;0),'Control Sample Data'!H6,$B$1),"")</f>
        <v/>
      </c>
      <c r="U7" s="15" t="str">
        <f>IF(SUM('Control Sample Data'!I$3:I$98)&gt;10,IF(AND(ISNUMBER('Control Sample Data'!I6),'Control Sample Data'!I6&lt;$B$1,'Control Sample Data'!I6&gt;0),'Control Sample Data'!I6,$B$1),"")</f>
        <v/>
      </c>
      <c r="V7" s="15" t="str">
        <f>IF(SUM('Control Sample Data'!J$3:J$98)&gt;10,IF(AND(ISNUMBER('Control Sample Data'!J6),'Control Sample Data'!J6&lt;$B$1,'Control Sample Data'!J6&gt;0),'Control Sample Data'!J6,$B$1),"")</f>
        <v/>
      </c>
      <c r="W7" s="15" t="str">
        <f>IF(SUM('Control Sample Data'!K$3:K$98)&gt;10,IF(AND(ISNUMBER('Control Sample Data'!K6),'Control Sample Data'!K6&lt;$B$1,'Control Sample Data'!K6&gt;0),'Control Sample Data'!K6,$B$1),"")</f>
        <v/>
      </c>
      <c r="X7" s="15" t="str">
        <f>IF(SUM('Control Sample Data'!L$3:L$98)&gt;10,IF(AND(ISNUMBER('Control Sample Data'!L6),'Control Sample Data'!L6&lt;$B$1,'Control Sample Data'!L6&gt;0),'Control Sample Data'!L6,$B$1),"")</f>
        <v/>
      </c>
      <c r="Y7" s="15" t="str">
        <f>IF(SUM('Control Sample Data'!M$3:M$98)&gt;10,IF(AND(ISNUMBER('Control Sample Data'!M6),'Control Sample Data'!M6&lt;$B$1,'Control Sample Data'!M6&gt;0),'Control Sample Data'!M6,$B$1),"")</f>
        <v/>
      </c>
      <c r="Z7" s="20" t="str">
        <f>IF(ISERROR(VLOOKUP('Choose Housekeeping Genes'!$C6,Calculations!$C$4:$M$99,2,0)),"",VLOOKUP('Choose Housekeeping Genes'!$C6,Calculations!$C$4:$M$99,2,0))</f>
        <v/>
      </c>
      <c r="AA7" s="20" t="str">
        <f>IF(ISERROR(VLOOKUP('Choose Housekeeping Genes'!$C6,Calculations!$C$4:$M$99,3,0)),"",VLOOKUP('Choose Housekeeping Genes'!$C6,Calculations!$C$4:$M$99,3,0))</f>
        <v/>
      </c>
      <c r="AB7" s="20" t="str">
        <f>IF(ISERROR(VLOOKUP('Choose Housekeeping Genes'!$C6,Calculations!$C$4:$M$99,4,0)),"",VLOOKUP('Choose Housekeeping Genes'!$C6,Calculations!$C$4:$M$99,4,0))</f>
        <v/>
      </c>
      <c r="AC7" s="20" t="str">
        <f>IF(ISERROR(VLOOKUP('Choose Housekeeping Genes'!$C6,Calculations!$C$4:$M$99,5,0)),"",VLOOKUP('Choose Housekeeping Genes'!$C6,Calculations!$C$4:$M$99,5,0))</f>
        <v/>
      </c>
      <c r="AD7" s="20" t="str">
        <f>IF(ISERROR(VLOOKUP('Choose Housekeeping Genes'!$C6,Calculations!$C$4:$M$99,6,0)),"",VLOOKUP('Choose Housekeeping Genes'!$C6,Calculations!$C$4:$M$99,6,0))</f>
        <v/>
      </c>
      <c r="AE7" s="20" t="str">
        <f>IF(ISERROR(VLOOKUP('Choose Housekeeping Genes'!$C6,Calculations!$C$4:$M$99,7,0)),"",VLOOKUP('Choose Housekeeping Genes'!$C6,Calculations!$C$4:$M$99,7,0))</f>
        <v/>
      </c>
      <c r="AF7" s="20" t="str">
        <f>IF(ISERROR(VLOOKUP('Choose Housekeeping Genes'!$C6,Calculations!$C$4:$M$99,8,0)),"",VLOOKUP('Choose Housekeeping Genes'!$C6,Calculations!$C$4:$M$99,8,0))</f>
        <v/>
      </c>
      <c r="AG7" s="20" t="str">
        <f>IF(ISERROR(VLOOKUP('Choose Housekeeping Genes'!$C6,Calculations!$C$4:$M$99,9,0)),"",VLOOKUP('Choose Housekeeping Genes'!$C6,Calculations!$C$4:$M$99,9,0))</f>
        <v/>
      </c>
      <c r="AH7" s="20" t="str">
        <f>IF(ISERROR(VLOOKUP('Choose Housekeeping Genes'!$C6,Calculations!$C$4:$M$99,10,0)),"",VLOOKUP('Choose Housekeeping Genes'!$C6,Calculations!$C$4:$M$99,10,0))</f>
        <v/>
      </c>
      <c r="AI7" s="20" t="str">
        <f>IF(ISERROR(VLOOKUP('Choose Housekeeping Genes'!$C6,Calculations!$C$4:$M$99,11,0)),"",VLOOKUP('Choose Housekeeping Genes'!$C6,Calculations!$C$4:$M$99,11,0))</f>
        <v/>
      </c>
      <c r="AJ7" s="20" t="str">
        <f>IF(ISERROR(VLOOKUP('Choose Housekeeping Genes'!$C6,Calculations!$C$4:$Y$99,14,0)),"",VLOOKUP('Choose Housekeeping Genes'!$C6,Calculations!$C$4:$Y$99,14,0))</f>
        <v/>
      </c>
      <c r="AK7" s="20" t="str">
        <f>IF(ISERROR(VLOOKUP('Choose Housekeeping Genes'!$C6,Calculations!$C$4:$Y$99,15,0)),"",VLOOKUP('Choose Housekeeping Genes'!$C6,Calculations!$C$4:$Y$99,15,0))</f>
        <v/>
      </c>
      <c r="AL7" s="20" t="str">
        <f>IF(ISERROR(VLOOKUP('Choose Housekeeping Genes'!$C6,Calculations!$C$4:$Y$99,16,0)),"",VLOOKUP('Choose Housekeeping Genes'!$C6,Calculations!$C$4:$Y$99,16,0))</f>
        <v/>
      </c>
      <c r="AM7" s="20" t="str">
        <f>IF(ISERROR(VLOOKUP('Choose Housekeeping Genes'!$C6,Calculations!$C$4:$Y$99,17,0)),"",VLOOKUP('Choose Housekeeping Genes'!$C6,Calculations!$C$4:$Y$99,17,0))</f>
        <v/>
      </c>
      <c r="AN7" s="20" t="str">
        <f>IF(ISERROR(VLOOKUP('Choose Housekeeping Genes'!$C6,Calculations!$C$4:$Y$99,18,0)),"",VLOOKUP('Choose Housekeeping Genes'!$C6,Calculations!$C$4:$Y$99,18,0))</f>
        <v/>
      </c>
      <c r="AO7" s="20" t="str">
        <f>IF(ISERROR(VLOOKUP('Choose Housekeeping Genes'!$C6,Calculations!$C$4:$Y$99,19,0)),"",VLOOKUP('Choose Housekeeping Genes'!$C6,Calculations!$C$4:$Y$99,19,0))</f>
        <v/>
      </c>
      <c r="AP7" s="20" t="str">
        <f>IF(ISERROR(VLOOKUP('Choose Housekeeping Genes'!$C6,Calculations!$C$4:$Y$99,20,0)),"",VLOOKUP('Choose Housekeeping Genes'!$C6,Calculations!$C$4:$Y$99,20,0))</f>
        <v/>
      </c>
      <c r="AQ7" s="20" t="str">
        <f>IF(ISERROR(VLOOKUP('Choose Housekeeping Genes'!$C6,Calculations!$C$4:$Y$99,21,0)),"",VLOOKUP('Choose Housekeeping Genes'!$C6,Calculations!$C$4:$Y$99,21,0))</f>
        <v/>
      </c>
      <c r="AR7" s="20" t="str">
        <f>IF(ISERROR(VLOOKUP('Choose Housekeeping Genes'!$C6,Calculations!$C$4:$Y$99,22,0)),"",VLOOKUP('Choose Housekeeping Genes'!$C6,Calculations!$C$4:$Y$99,22,0))</f>
        <v/>
      </c>
      <c r="AS7" s="20" t="str">
        <f>IF(ISERROR(VLOOKUP('Choose Housekeeping Genes'!$C6,Calculations!$C$4:$Y$99,23,0)),"",VLOOKUP('Choose Housekeeping Genes'!$C6,Calculations!$C$4:$Y$99,23,0))</f>
        <v/>
      </c>
      <c r="AT7" s="34" t="str">
        <f t="shared" si="0"/>
        <v/>
      </c>
      <c r="AU7" s="34" t="str">
        <f t="shared" si="1"/>
        <v/>
      </c>
      <c r="AV7" s="34" t="str">
        <f t="shared" si="2"/>
        <v/>
      </c>
      <c r="AW7" s="34" t="str">
        <f t="shared" si="3"/>
        <v/>
      </c>
      <c r="AX7" s="34" t="str">
        <f t="shared" si="4"/>
        <v/>
      </c>
      <c r="AY7" s="34" t="str">
        <f t="shared" si="5"/>
        <v/>
      </c>
      <c r="AZ7" s="34" t="str">
        <f t="shared" si="6"/>
        <v/>
      </c>
      <c r="BA7" s="34" t="str">
        <f t="shared" si="7"/>
        <v/>
      </c>
      <c r="BB7" s="34" t="str">
        <f t="shared" si="8"/>
        <v/>
      </c>
      <c r="BC7" s="34" t="str">
        <f t="shared" si="9"/>
        <v/>
      </c>
      <c r="BD7" s="34" t="str">
        <f t="shared" si="10"/>
        <v/>
      </c>
      <c r="BE7" s="34" t="str">
        <f t="shared" si="11"/>
        <v/>
      </c>
      <c r="BF7" s="34" t="str">
        <f t="shared" si="12"/>
        <v/>
      </c>
      <c r="BG7" s="34" t="str">
        <f t="shared" si="13"/>
        <v/>
      </c>
      <c r="BH7" s="34" t="str">
        <f t="shared" si="14"/>
        <v/>
      </c>
      <c r="BI7" s="34" t="str">
        <f t="shared" si="15"/>
        <v/>
      </c>
      <c r="BJ7" s="34" t="str">
        <f t="shared" si="16"/>
        <v/>
      </c>
      <c r="BK7" s="34" t="str">
        <f t="shared" si="17"/>
        <v/>
      </c>
      <c r="BL7" s="34" t="str">
        <f t="shared" si="18"/>
        <v/>
      </c>
      <c r="BM7" s="34" t="str">
        <f t="shared" si="19"/>
        <v/>
      </c>
      <c r="BN7" s="36" t="e">
        <f t="shared" si="21"/>
        <v>#DIV/0!</v>
      </c>
      <c r="BO7" s="36" t="e">
        <f t="shared" si="22"/>
        <v>#DIV/0!</v>
      </c>
      <c r="BP7" s="37" t="str">
        <f t="shared" si="23"/>
        <v/>
      </c>
      <c r="BQ7" s="37" t="str">
        <f t="shared" si="24"/>
        <v/>
      </c>
      <c r="BR7" s="37" t="str">
        <f t="shared" si="25"/>
        <v/>
      </c>
      <c r="BS7" s="37" t="str">
        <f t="shared" si="26"/>
        <v/>
      </c>
      <c r="BT7" s="37" t="str">
        <f t="shared" si="27"/>
        <v/>
      </c>
      <c r="BU7" s="37" t="str">
        <f t="shared" si="28"/>
        <v/>
      </c>
      <c r="BV7" s="37" t="str">
        <f t="shared" si="29"/>
        <v/>
      </c>
      <c r="BW7" s="37" t="str">
        <f t="shared" si="30"/>
        <v/>
      </c>
      <c r="BX7" s="37" t="str">
        <f t="shared" si="31"/>
        <v/>
      </c>
      <c r="BY7" s="37" t="str">
        <f t="shared" si="32"/>
        <v/>
      </c>
      <c r="BZ7" s="37" t="str">
        <f t="shared" si="33"/>
        <v/>
      </c>
      <c r="CA7" s="37" t="str">
        <f t="shared" si="34"/>
        <v/>
      </c>
      <c r="CB7" s="37" t="str">
        <f t="shared" si="35"/>
        <v/>
      </c>
      <c r="CC7" s="37" t="str">
        <f t="shared" si="36"/>
        <v/>
      </c>
      <c r="CD7" s="37" t="str">
        <f t="shared" si="37"/>
        <v/>
      </c>
      <c r="CE7" s="37" t="str">
        <f t="shared" si="38"/>
        <v/>
      </c>
      <c r="CF7" s="37" t="str">
        <f t="shared" si="39"/>
        <v/>
      </c>
      <c r="CG7" s="37" t="str">
        <f t="shared" si="40"/>
        <v/>
      </c>
      <c r="CH7" s="37" t="str">
        <f t="shared" si="41"/>
        <v/>
      </c>
      <c r="CI7" s="37" t="str">
        <f t="shared" si="42"/>
        <v/>
      </c>
    </row>
    <row r="8" spans="1:87" ht="12.75">
      <c r="A8" s="16"/>
      <c r="B8" s="14" t="str">
        <f>IF('Gene Table'!D7="","",'Gene Table'!D7)</f>
        <v>NM_000572</v>
      </c>
      <c r="C8" s="14" t="s">
        <v>25</v>
      </c>
      <c r="D8" s="15" t="str">
        <f>IF(SUM('Test Sample Data'!D$3:D$98)&gt;10,IF(AND(ISNUMBER('Test Sample Data'!D7),'Test Sample Data'!D7&lt;$B$1,'Test Sample Data'!D7&gt;0),'Test Sample Data'!D7,$B$1),"")</f>
        <v/>
      </c>
      <c r="E8" s="15" t="str">
        <f>IF(SUM('Test Sample Data'!E$3:E$98)&gt;10,IF(AND(ISNUMBER('Test Sample Data'!E7),'Test Sample Data'!E7&lt;$B$1,'Test Sample Data'!E7&gt;0),'Test Sample Data'!E7,$B$1),"")</f>
        <v/>
      </c>
      <c r="F8" s="15" t="str">
        <f>IF(SUM('Test Sample Data'!F$3:F$98)&gt;10,IF(AND(ISNUMBER('Test Sample Data'!F7),'Test Sample Data'!F7&lt;$B$1,'Test Sample Data'!F7&gt;0),'Test Sample Data'!F7,$B$1),"")</f>
        <v/>
      </c>
      <c r="G8" s="15" t="str">
        <f>IF(SUM('Test Sample Data'!G$3:G$98)&gt;10,IF(AND(ISNUMBER('Test Sample Data'!G7),'Test Sample Data'!G7&lt;$B$1,'Test Sample Data'!G7&gt;0),'Test Sample Data'!G7,$B$1),"")</f>
        <v/>
      </c>
      <c r="H8" s="15" t="str">
        <f>IF(SUM('Test Sample Data'!H$3:H$98)&gt;10,IF(AND(ISNUMBER('Test Sample Data'!H7),'Test Sample Data'!H7&lt;$B$1,'Test Sample Data'!H7&gt;0),'Test Sample Data'!H7,$B$1),"")</f>
        <v/>
      </c>
      <c r="I8" s="15" t="str">
        <f>IF(SUM('Test Sample Data'!I$3:I$98)&gt;10,IF(AND(ISNUMBER('Test Sample Data'!I7),'Test Sample Data'!I7&lt;$B$1,'Test Sample Data'!I7&gt;0),'Test Sample Data'!I7,$B$1),"")</f>
        <v/>
      </c>
      <c r="J8" s="15" t="str">
        <f>IF(SUM('Test Sample Data'!J$3:J$98)&gt;10,IF(AND(ISNUMBER('Test Sample Data'!J7),'Test Sample Data'!J7&lt;$B$1,'Test Sample Data'!J7&gt;0),'Test Sample Data'!J7,$B$1),"")</f>
        <v/>
      </c>
      <c r="K8" s="15" t="str">
        <f>IF(SUM('Test Sample Data'!K$3:K$98)&gt;10,IF(AND(ISNUMBER('Test Sample Data'!K7),'Test Sample Data'!K7&lt;$B$1,'Test Sample Data'!K7&gt;0),'Test Sample Data'!K7,$B$1),"")</f>
        <v/>
      </c>
      <c r="L8" s="15" t="str">
        <f>IF(SUM('Test Sample Data'!L$3:L$98)&gt;10,IF(AND(ISNUMBER('Test Sample Data'!L7),'Test Sample Data'!L7&lt;$B$1,'Test Sample Data'!L7&gt;0),'Test Sample Data'!L7,$B$1),"")</f>
        <v/>
      </c>
      <c r="M8" s="15" t="str">
        <f>IF(SUM('Test Sample Data'!M$3:M$98)&gt;10,IF(AND(ISNUMBER('Test Sample Data'!M7),'Test Sample Data'!M7&lt;$B$1,'Test Sample Data'!M7&gt;0),'Test Sample Data'!M7,$B$1),"")</f>
        <v/>
      </c>
      <c r="N8" s="15" t="str">
        <f>'Gene Table'!D7</f>
        <v>NM_000572</v>
      </c>
      <c r="O8" s="14" t="s">
        <v>25</v>
      </c>
      <c r="P8" s="15" t="str">
        <f>IF(SUM('Control Sample Data'!D$3:D$98)&gt;10,IF(AND(ISNUMBER('Control Sample Data'!D7),'Control Sample Data'!D7&lt;$B$1,'Control Sample Data'!D7&gt;0),'Control Sample Data'!D7,$B$1),"")</f>
        <v/>
      </c>
      <c r="Q8" s="15" t="str">
        <f>IF(SUM('Control Sample Data'!E$3:E$98)&gt;10,IF(AND(ISNUMBER('Control Sample Data'!E7),'Control Sample Data'!E7&lt;$B$1,'Control Sample Data'!E7&gt;0),'Control Sample Data'!E7,$B$1),"")</f>
        <v/>
      </c>
      <c r="R8" s="15" t="str">
        <f>IF(SUM('Control Sample Data'!F$3:F$98)&gt;10,IF(AND(ISNUMBER('Control Sample Data'!F7),'Control Sample Data'!F7&lt;$B$1,'Control Sample Data'!F7&gt;0),'Control Sample Data'!F7,$B$1),"")</f>
        <v/>
      </c>
      <c r="S8" s="15" t="str">
        <f>IF(SUM('Control Sample Data'!G$3:G$98)&gt;10,IF(AND(ISNUMBER('Control Sample Data'!G7),'Control Sample Data'!G7&lt;$B$1,'Control Sample Data'!G7&gt;0),'Control Sample Data'!G7,$B$1),"")</f>
        <v/>
      </c>
      <c r="T8" s="15" t="str">
        <f>IF(SUM('Control Sample Data'!H$3:H$98)&gt;10,IF(AND(ISNUMBER('Control Sample Data'!H7),'Control Sample Data'!H7&lt;$B$1,'Control Sample Data'!H7&gt;0),'Control Sample Data'!H7,$B$1),"")</f>
        <v/>
      </c>
      <c r="U8" s="15" t="str">
        <f>IF(SUM('Control Sample Data'!I$3:I$98)&gt;10,IF(AND(ISNUMBER('Control Sample Data'!I7),'Control Sample Data'!I7&lt;$B$1,'Control Sample Data'!I7&gt;0),'Control Sample Data'!I7,$B$1),"")</f>
        <v/>
      </c>
      <c r="V8" s="15" t="str">
        <f>IF(SUM('Control Sample Data'!J$3:J$98)&gt;10,IF(AND(ISNUMBER('Control Sample Data'!J7),'Control Sample Data'!J7&lt;$B$1,'Control Sample Data'!J7&gt;0),'Control Sample Data'!J7,$B$1),"")</f>
        <v/>
      </c>
      <c r="W8" s="15" t="str">
        <f>IF(SUM('Control Sample Data'!K$3:K$98)&gt;10,IF(AND(ISNUMBER('Control Sample Data'!K7),'Control Sample Data'!K7&lt;$B$1,'Control Sample Data'!K7&gt;0),'Control Sample Data'!K7,$B$1),"")</f>
        <v/>
      </c>
      <c r="X8" s="15" t="str">
        <f>IF(SUM('Control Sample Data'!L$3:L$98)&gt;10,IF(AND(ISNUMBER('Control Sample Data'!L7),'Control Sample Data'!L7&lt;$B$1,'Control Sample Data'!L7&gt;0),'Control Sample Data'!L7,$B$1),"")</f>
        <v/>
      </c>
      <c r="Y8" s="15" t="str">
        <f>IF(SUM('Control Sample Data'!M$3:M$98)&gt;10,IF(AND(ISNUMBER('Control Sample Data'!M7),'Control Sample Data'!M7&lt;$B$1,'Control Sample Data'!M7&gt;0),'Control Sample Data'!M7,$B$1),"")</f>
        <v/>
      </c>
      <c r="Z8" s="20" t="str">
        <f>IF(ISERROR(VLOOKUP('Choose Housekeeping Genes'!$C7,Calculations!$C$4:$M$99,2,0)),"",VLOOKUP('Choose Housekeeping Genes'!$C7,Calculations!$C$4:$M$99,2,0))</f>
        <v/>
      </c>
      <c r="AA8" s="20" t="str">
        <f>IF(ISERROR(VLOOKUP('Choose Housekeeping Genes'!$C7,Calculations!$C$4:$M$99,3,0)),"",VLOOKUP('Choose Housekeeping Genes'!$C7,Calculations!$C$4:$M$99,3,0))</f>
        <v/>
      </c>
      <c r="AB8" s="20" t="str">
        <f>IF(ISERROR(VLOOKUP('Choose Housekeeping Genes'!$C7,Calculations!$C$4:$M$99,4,0)),"",VLOOKUP('Choose Housekeeping Genes'!$C7,Calculations!$C$4:$M$99,4,0))</f>
        <v/>
      </c>
      <c r="AC8" s="20" t="str">
        <f>IF(ISERROR(VLOOKUP('Choose Housekeeping Genes'!$C7,Calculations!$C$4:$M$99,5,0)),"",VLOOKUP('Choose Housekeeping Genes'!$C7,Calculations!$C$4:$M$99,5,0))</f>
        <v/>
      </c>
      <c r="AD8" s="20" t="str">
        <f>IF(ISERROR(VLOOKUP('Choose Housekeeping Genes'!$C7,Calculations!$C$4:$M$99,6,0)),"",VLOOKUP('Choose Housekeeping Genes'!$C7,Calculations!$C$4:$M$99,6,0))</f>
        <v/>
      </c>
      <c r="AE8" s="20" t="str">
        <f>IF(ISERROR(VLOOKUP('Choose Housekeeping Genes'!$C7,Calculations!$C$4:$M$99,7,0)),"",VLOOKUP('Choose Housekeeping Genes'!$C7,Calculations!$C$4:$M$99,7,0))</f>
        <v/>
      </c>
      <c r="AF8" s="20" t="str">
        <f>IF(ISERROR(VLOOKUP('Choose Housekeeping Genes'!$C7,Calculations!$C$4:$M$99,8,0)),"",VLOOKUP('Choose Housekeeping Genes'!$C7,Calculations!$C$4:$M$99,8,0))</f>
        <v/>
      </c>
      <c r="AG8" s="20" t="str">
        <f>IF(ISERROR(VLOOKUP('Choose Housekeeping Genes'!$C7,Calculations!$C$4:$M$99,9,0)),"",VLOOKUP('Choose Housekeeping Genes'!$C7,Calculations!$C$4:$M$99,9,0))</f>
        <v/>
      </c>
      <c r="AH8" s="20" t="str">
        <f>IF(ISERROR(VLOOKUP('Choose Housekeeping Genes'!$C7,Calculations!$C$4:$M$99,10,0)),"",VLOOKUP('Choose Housekeeping Genes'!$C7,Calculations!$C$4:$M$99,10,0))</f>
        <v/>
      </c>
      <c r="AI8" s="20" t="str">
        <f>IF(ISERROR(VLOOKUP('Choose Housekeeping Genes'!$C7,Calculations!$C$4:$M$99,11,0)),"",VLOOKUP('Choose Housekeeping Genes'!$C7,Calculations!$C$4:$M$99,11,0))</f>
        <v/>
      </c>
      <c r="AJ8" s="20" t="str">
        <f>IF(ISERROR(VLOOKUP('Choose Housekeeping Genes'!$C7,Calculations!$C$4:$Y$99,14,0)),"",VLOOKUP('Choose Housekeeping Genes'!$C7,Calculations!$C$4:$Y$99,14,0))</f>
        <v/>
      </c>
      <c r="AK8" s="20" t="str">
        <f>IF(ISERROR(VLOOKUP('Choose Housekeeping Genes'!$C7,Calculations!$C$4:$Y$99,15,0)),"",VLOOKUP('Choose Housekeeping Genes'!$C7,Calculations!$C$4:$Y$99,15,0))</f>
        <v/>
      </c>
      <c r="AL8" s="20" t="str">
        <f>IF(ISERROR(VLOOKUP('Choose Housekeeping Genes'!$C7,Calculations!$C$4:$Y$99,16,0)),"",VLOOKUP('Choose Housekeeping Genes'!$C7,Calculations!$C$4:$Y$99,16,0))</f>
        <v/>
      </c>
      <c r="AM8" s="20" t="str">
        <f>IF(ISERROR(VLOOKUP('Choose Housekeeping Genes'!$C7,Calculations!$C$4:$Y$99,17,0)),"",VLOOKUP('Choose Housekeeping Genes'!$C7,Calculations!$C$4:$Y$99,17,0))</f>
        <v/>
      </c>
      <c r="AN8" s="20" t="str">
        <f>IF(ISERROR(VLOOKUP('Choose Housekeeping Genes'!$C7,Calculations!$C$4:$Y$99,18,0)),"",VLOOKUP('Choose Housekeeping Genes'!$C7,Calculations!$C$4:$Y$99,18,0))</f>
        <v/>
      </c>
      <c r="AO8" s="20" t="str">
        <f>IF(ISERROR(VLOOKUP('Choose Housekeeping Genes'!$C7,Calculations!$C$4:$Y$99,19,0)),"",VLOOKUP('Choose Housekeeping Genes'!$C7,Calculations!$C$4:$Y$99,19,0))</f>
        <v/>
      </c>
      <c r="AP8" s="20" t="str">
        <f>IF(ISERROR(VLOOKUP('Choose Housekeeping Genes'!$C7,Calculations!$C$4:$Y$99,20,0)),"",VLOOKUP('Choose Housekeeping Genes'!$C7,Calculations!$C$4:$Y$99,20,0))</f>
        <v/>
      </c>
      <c r="AQ8" s="20" t="str">
        <f>IF(ISERROR(VLOOKUP('Choose Housekeeping Genes'!$C7,Calculations!$C$4:$Y$99,21,0)),"",VLOOKUP('Choose Housekeeping Genes'!$C7,Calculations!$C$4:$Y$99,21,0))</f>
        <v/>
      </c>
      <c r="AR8" s="20" t="str">
        <f>IF(ISERROR(VLOOKUP('Choose Housekeeping Genes'!$C7,Calculations!$C$4:$Y$99,22,0)),"",VLOOKUP('Choose Housekeeping Genes'!$C7,Calculations!$C$4:$Y$99,22,0))</f>
        <v/>
      </c>
      <c r="AS8" s="20" t="str">
        <f>IF(ISERROR(VLOOKUP('Choose Housekeeping Genes'!$C7,Calculations!$C$4:$Y$99,23,0)),"",VLOOKUP('Choose Housekeeping Genes'!$C7,Calculations!$C$4:$Y$99,23,0))</f>
        <v/>
      </c>
      <c r="AT8" s="34" t="str">
        <f t="shared" si="0"/>
        <v/>
      </c>
      <c r="AU8" s="34" t="str">
        <f t="shared" si="1"/>
        <v/>
      </c>
      <c r="AV8" s="34" t="str">
        <f t="shared" si="2"/>
        <v/>
      </c>
      <c r="AW8" s="34" t="str">
        <f t="shared" si="3"/>
        <v/>
      </c>
      <c r="AX8" s="34" t="str">
        <f t="shared" si="4"/>
        <v/>
      </c>
      <c r="AY8" s="34" t="str">
        <f t="shared" si="5"/>
        <v/>
      </c>
      <c r="AZ8" s="34" t="str">
        <f t="shared" si="6"/>
        <v/>
      </c>
      <c r="BA8" s="34" t="str">
        <f t="shared" si="7"/>
        <v/>
      </c>
      <c r="BB8" s="34" t="str">
        <f t="shared" si="8"/>
        <v/>
      </c>
      <c r="BC8" s="34" t="str">
        <f t="shared" si="9"/>
        <v/>
      </c>
      <c r="BD8" s="34" t="str">
        <f t="shared" si="10"/>
        <v/>
      </c>
      <c r="BE8" s="34" t="str">
        <f t="shared" si="11"/>
        <v/>
      </c>
      <c r="BF8" s="34" t="str">
        <f t="shared" si="12"/>
        <v/>
      </c>
      <c r="BG8" s="34" t="str">
        <f t="shared" si="13"/>
        <v/>
      </c>
      <c r="BH8" s="34" t="str">
        <f t="shared" si="14"/>
        <v/>
      </c>
      <c r="BI8" s="34" t="str">
        <f t="shared" si="15"/>
        <v/>
      </c>
      <c r="BJ8" s="34" t="str">
        <f t="shared" si="16"/>
        <v/>
      </c>
      <c r="BK8" s="34" t="str">
        <f t="shared" si="17"/>
        <v/>
      </c>
      <c r="BL8" s="34" t="str">
        <f t="shared" si="18"/>
        <v/>
      </c>
      <c r="BM8" s="34" t="str">
        <f t="shared" si="19"/>
        <v/>
      </c>
      <c r="BN8" s="36" t="e">
        <f t="shared" si="21"/>
        <v>#DIV/0!</v>
      </c>
      <c r="BO8" s="36" t="e">
        <f t="shared" si="22"/>
        <v>#DIV/0!</v>
      </c>
      <c r="BP8" s="37" t="str">
        <f t="shared" si="23"/>
        <v/>
      </c>
      <c r="BQ8" s="37" t="str">
        <f t="shared" si="24"/>
        <v/>
      </c>
      <c r="BR8" s="37" t="str">
        <f t="shared" si="25"/>
        <v/>
      </c>
      <c r="BS8" s="37" t="str">
        <f t="shared" si="26"/>
        <v/>
      </c>
      <c r="BT8" s="37" t="str">
        <f t="shared" si="27"/>
        <v/>
      </c>
      <c r="BU8" s="37" t="str">
        <f t="shared" si="28"/>
        <v/>
      </c>
      <c r="BV8" s="37" t="str">
        <f t="shared" si="29"/>
        <v/>
      </c>
      <c r="BW8" s="37" t="str">
        <f t="shared" si="30"/>
        <v/>
      </c>
      <c r="BX8" s="37" t="str">
        <f t="shared" si="31"/>
        <v/>
      </c>
      <c r="BY8" s="37" t="str">
        <f t="shared" si="32"/>
        <v/>
      </c>
      <c r="BZ8" s="37" t="str">
        <f t="shared" si="33"/>
        <v/>
      </c>
      <c r="CA8" s="37" t="str">
        <f t="shared" si="34"/>
        <v/>
      </c>
      <c r="CB8" s="37" t="str">
        <f t="shared" si="35"/>
        <v/>
      </c>
      <c r="CC8" s="37" t="str">
        <f t="shared" si="36"/>
        <v/>
      </c>
      <c r="CD8" s="37" t="str">
        <f t="shared" si="37"/>
        <v/>
      </c>
      <c r="CE8" s="37" t="str">
        <f t="shared" si="38"/>
        <v/>
      </c>
      <c r="CF8" s="37" t="str">
        <f t="shared" si="39"/>
        <v/>
      </c>
      <c r="CG8" s="37" t="str">
        <f t="shared" si="40"/>
        <v/>
      </c>
      <c r="CH8" s="37" t="str">
        <f t="shared" si="41"/>
        <v/>
      </c>
      <c r="CI8" s="37" t="str">
        <f t="shared" si="42"/>
        <v/>
      </c>
    </row>
    <row r="9" spans="1:87" ht="12.75">
      <c r="A9" s="16"/>
      <c r="B9" s="14" t="str">
        <f>IF('Gene Table'!D8="","",'Gene Table'!D8)</f>
        <v>NM_000576</v>
      </c>
      <c r="C9" s="14" t="s">
        <v>29</v>
      </c>
      <c r="D9" s="15" t="str">
        <f>IF(SUM('Test Sample Data'!D$3:D$98)&gt;10,IF(AND(ISNUMBER('Test Sample Data'!D8),'Test Sample Data'!D8&lt;$B$1,'Test Sample Data'!D8&gt;0),'Test Sample Data'!D8,$B$1),"")</f>
        <v/>
      </c>
      <c r="E9" s="15" t="str">
        <f>IF(SUM('Test Sample Data'!E$3:E$98)&gt;10,IF(AND(ISNUMBER('Test Sample Data'!E8),'Test Sample Data'!E8&lt;$B$1,'Test Sample Data'!E8&gt;0),'Test Sample Data'!E8,$B$1),"")</f>
        <v/>
      </c>
      <c r="F9" s="15" t="str">
        <f>IF(SUM('Test Sample Data'!F$3:F$98)&gt;10,IF(AND(ISNUMBER('Test Sample Data'!F8),'Test Sample Data'!F8&lt;$B$1,'Test Sample Data'!F8&gt;0),'Test Sample Data'!F8,$B$1),"")</f>
        <v/>
      </c>
      <c r="G9" s="15" t="str">
        <f>IF(SUM('Test Sample Data'!G$3:G$98)&gt;10,IF(AND(ISNUMBER('Test Sample Data'!G8),'Test Sample Data'!G8&lt;$B$1,'Test Sample Data'!G8&gt;0),'Test Sample Data'!G8,$B$1),"")</f>
        <v/>
      </c>
      <c r="H9" s="15" t="str">
        <f>IF(SUM('Test Sample Data'!H$3:H$98)&gt;10,IF(AND(ISNUMBER('Test Sample Data'!H8),'Test Sample Data'!H8&lt;$B$1,'Test Sample Data'!H8&gt;0),'Test Sample Data'!H8,$B$1),"")</f>
        <v/>
      </c>
      <c r="I9" s="15" t="str">
        <f>IF(SUM('Test Sample Data'!I$3:I$98)&gt;10,IF(AND(ISNUMBER('Test Sample Data'!I8),'Test Sample Data'!I8&lt;$B$1,'Test Sample Data'!I8&gt;0),'Test Sample Data'!I8,$B$1),"")</f>
        <v/>
      </c>
      <c r="J9" s="15" t="str">
        <f>IF(SUM('Test Sample Data'!J$3:J$98)&gt;10,IF(AND(ISNUMBER('Test Sample Data'!J8),'Test Sample Data'!J8&lt;$B$1,'Test Sample Data'!J8&gt;0),'Test Sample Data'!J8,$B$1),"")</f>
        <v/>
      </c>
      <c r="K9" s="15" t="str">
        <f>IF(SUM('Test Sample Data'!K$3:K$98)&gt;10,IF(AND(ISNUMBER('Test Sample Data'!K8),'Test Sample Data'!K8&lt;$B$1,'Test Sample Data'!K8&gt;0),'Test Sample Data'!K8,$B$1),"")</f>
        <v/>
      </c>
      <c r="L9" s="15" t="str">
        <f>IF(SUM('Test Sample Data'!L$3:L$98)&gt;10,IF(AND(ISNUMBER('Test Sample Data'!L8),'Test Sample Data'!L8&lt;$B$1,'Test Sample Data'!L8&gt;0),'Test Sample Data'!L8,$B$1),"")</f>
        <v/>
      </c>
      <c r="M9" s="15" t="str">
        <f>IF(SUM('Test Sample Data'!M$3:M$98)&gt;10,IF(AND(ISNUMBER('Test Sample Data'!M8),'Test Sample Data'!M8&lt;$B$1,'Test Sample Data'!M8&gt;0),'Test Sample Data'!M8,$B$1),"")</f>
        <v/>
      </c>
      <c r="N9" s="15" t="str">
        <f>'Gene Table'!D8</f>
        <v>NM_000576</v>
      </c>
      <c r="O9" s="14" t="s">
        <v>29</v>
      </c>
      <c r="P9" s="15" t="str">
        <f>IF(SUM('Control Sample Data'!D$3:D$98)&gt;10,IF(AND(ISNUMBER('Control Sample Data'!D8),'Control Sample Data'!D8&lt;$B$1,'Control Sample Data'!D8&gt;0),'Control Sample Data'!D8,$B$1),"")</f>
        <v/>
      </c>
      <c r="Q9" s="15" t="str">
        <f>IF(SUM('Control Sample Data'!E$3:E$98)&gt;10,IF(AND(ISNUMBER('Control Sample Data'!E8),'Control Sample Data'!E8&lt;$B$1,'Control Sample Data'!E8&gt;0),'Control Sample Data'!E8,$B$1),"")</f>
        <v/>
      </c>
      <c r="R9" s="15" t="str">
        <f>IF(SUM('Control Sample Data'!F$3:F$98)&gt;10,IF(AND(ISNUMBER('Control Sample Data'!F8),'Control Sample Data'!F8&lt;$B$1,'Control Sample Data'!F8&gt;0),'Control Sample Data'!F8,$B$1),"")</f>
        <v/>
      </c>
      <c r="S9" s="15" t="str">
        <f>IF(SUM('Control Sample Data'!G$3:G$98)&gt;10,IF(AND(ISNUMBER('Control Sample Data'!G8),'Control Sample Data'!G8&lt;$B$1,'Control Sample Data'!G8&gt;0),'Control Sample Data'!G8,$B$1),"")</f>
        <v/>
      </c>
      <c r="T9" s="15" t="str">
        <f>IF(SUM('Control Sample Data'!H$3:H$98)&gt;10,IF(AND(ISNUMBER('Control Sample Data'!H8),'Control Sample Data'!H8&lt;$B$1,'Control Sample Data'!H8&gt;0),'Control Sample Data'!H8,$B$1),"")</f>
        <v/>
      </c>
      <c r="U9" s="15" t="str">
        <f>IF(SUM('Control Sample Data'!I$3:I$98)&gt;10,IF(AND(ISNUMBER('Control Sample Data'!I8),'Control Sample Data'!I8&lt;$B$1,'Control Sample Data'!I8&gt;0),'Control Sample Data'!I8,$B$1),"")</f>
        <v/>
      </c>
      <c r="V9" s="15" t="str">
        <f>IF(SUM('Control Sample Data'!J$3:J$98)&gt;10,IF(AND(ISNUMBER('Control Sample Data'!J8),'Control Sample Data'!J8&lt;$B$1,'Control Sample Data'!J8&gt;0),'Control Sample Data'!J8,$B$1),"")</f>
        <v/>
      </c>
      <c r="W9" s="15" t="str">
        <f>IF(SUM('Control Sample Data'!K$3:K$98)&gt;10,IF(AND(ISNUMBER('Control Sample Data'!K8),'Control Sample Data'!K8&lt;$B$1,'Control Sample Data'!K8&gt;0),'Control Sample Data'!K8,$B$1),"")</f>
        <v/>
      </c>
      <c r="X9" s="15" t="str">
        <f>IF(SUM('Control Sample Data'!L$3:L$98)&gt;10,IF(AND(ISNUMBER('Control Sample Data'!L8),'Control Sample Data'!L8&lt;$B$1,'Control Sample Data'!L8&gt;0),'Control Sample Data'!L8,$B$1),"")</f>
        <v/>
      </c>
      <c r="Y9" s="15" t="str">
        <f>IF(SUM('Control Sample Data'!M$3:M$98)&gt;10,IF(AND(ISNUMBER('Control Sample Data'!M8),'Control Sample Data'!M8&lt;$B$1,'Control Sample Data'!M8&gt;0),'Control Sample Data'!M8,$B$1),"")</f>
        <v/>
      </c>
      <c r="Z9" s="20" t="str">
        <f>IF(ISERROR(VLOOKUP('Choose Housekeeping Genes'!$C8,Calculations!$C$4:$M$99,2,0)),"",VLOOKUP('Choose Housekeeping Genes'!$C8,Calculations!$C$4:$M$99,2,0))</f>
        <v/>
      </c>
      <c r="AA9" s="20" t="str">
        <f>IF(ISERROR(VLOOKUP('Choose Housekeeping Genes'!$C8,Calculations!$C$4:$M$99,3,0)),"",VLOOKUP('Choose Housekeeping Genes'!$C8,Calculations!$C$4:$M$99,3,0))</f>
        <v/>
      </c>
      <c r="AB9" s="20" t="str">
        <f>IF(ISERROR(VLOOKUP('Choose Housekeeping Genes'!$C8,Calculations!$C$4:$M$99,4,0)),"",VLOOKUP('Choose Housekeeping Genes'!$C8,Calculations!$C$4:$M$99,4,0))</f>
        <v/>
      </c>
      <c r="AC9" s="20" t="str">
        <f>IF(ISERROR(VLOOKUP('Choose Housekeeping Genes'!$C8,Calculations!$C$4:$M$99,5,0)),"",VLOOKUP('Choose Housekeeping Genes'!$C8,Calculations!$C$4:$M$99,5,0))</f>
        <v/>
      </c>
      <c r="AD9" s="20" t="str">
        <f>IF(ISERROR(VLOOKUP('Choose Housekeeping Genes'!$C8,Calculations!$C$4:$M$99,6,0)),"",VLOOKUP('Choose Housekeeping Genes'!$C8,Calculations!$C$4:$M$99,6,0))</f>
        <v/>
      </c>
      <c r="AE9" s="20" t="str">
        <f>IF(ISERROR(VLOOKUP('Choose Housekeeping Genes'!$C8,Calculations!$C$4:$M$99,7,0)),"",VLOOKUP('Choose Housekeeping Genes'!$C8,Calculations!$C$4:$M$99,7,0))</f>
        <v/>
      </c>
      <c r="AF9" s="20" t="str">
        <f>IF(ISERROR(VLOOKUP('Choose Housekeeping Genes'!$C8,Calculations!$C$4:$M$99,8,0)),"",VLOOKUP('Choose Housekeeping Genes'!$C8,Calculations!$C$4:$M$99,8,0))</f>
        <v/>
      </c>
      <c r="AG9" s="20" t="str">
        <f>IF(ISERROR(VLOOKUP('Choose Housekeeping Genes'!$C8,Calculations!$C$4:$M$99,9,0)),"",VLOOKUP('Choose Housekeeping Genes'!$C8,Calculations!$C$4:$M$99,9,0))</f>
        <v/>
      </c>
      <c r="AH9" s="20" t="str">
        <f>IF(ISERROR(VLOOKUP('Choose Housekeeping Genes'!$C8,Calculations!$C$4:$M$99,10,0)),"",VLOOKUP('Choose Housekeeping Genes'!$C8,Calculations!$C$4:$M$99,10,0))</f>
        <v/>
      </c>
      <c r="AI9" s="20" t="str">
        <f>IF(ISERROR(VLOOKUP('Choose Housekeeping Genes'!$C8,Calculations!$C$4:$M$99,11,0)),"",VLOOKUP('Choose Housekeeping Genes'!$C8,Calculations!$C$4:$M$99,11,0))</f>
        <v/>
      </c>
      <c r="AJ9" s="20" t="str">
        <f>IF(ISERROR(VLOOKUP('Choose Housekeeping Genes'!$C8,Calculations!$C$4:$Y$99,14,0)),"",VLOOKUP('Choose Housekeeping Genes'!$C8,Calculations!$C$4:$Y$99,14,0))</f>
        <v/>
      </c>
      <c r="AK9" s="20" t="str">
        <f>IF(ISERROR(VLOOKUP('Choose Housekeeping Genes'!$C8,Calculations!$C$4:$Y$99,15,0)),"",VLOOKUP('Choose Housekeeping Genes'!$C8,Calculations!$C$4:$Y$99,15,0))</f>
        <v/>
      </c>
      <c r="AL9" s="20" t="str">
        <f>IF(ISERROR(VLOOKUP('Choose Housekeeping Genes'!$C8,Calculations!$C$4:$Y$99,16,0)),"",VLOOKUP('Choose Housekeeping Genes'!$C8,Calculations!$C$4:$Y$99,16,0))</f>
        <v/>
      </c>
      <c r="AM9" s="20" t="str">
        <f>IF(ISERROR(VLOOKUP('Choose Housekeeping Genes'!$C8,Calculations!$C$4:$Y$99,17,0)),"",VLOOKUP('Choose Housekeeping Genes'!$C8,Calculations!$C$4:$Y$99,17,0))</f>
        <v/>
      </c>
      <c r="AN9" s="20" t="str">
        <f>IF(ISERROR(VLOOKUP('Choose Housekeeping Genes'!$C8,Calculations!$C$4:$Y$99,18,0)),"",VLOOKUP('Choose Housekeeping Genes'!$C8,Calculations!$C$4:$Y$99,18,0))</f>
        <v/>
      </c>
      <c r="AO9" s="20" t="str">
        <f>IF(ISERROR(VLOOKUP('Choose Housekeeping Genes'!$C8,Calculations!$C$4:$Y$99,19,0)),"",VLOOKUP('Choose Housekeeping Genes'!$C8,Calculations!$C$4:$Y$99,19,0))</f>
        <v/>
      </c>
      <c r="AP9" s="20" t="str">
        <f>IF(ISERROR(VLOOKUP('Choose Housekeeping Genes'!$C8,Calculations!$C$4:$Y$99,20,0)),"",VLOOKUP('Choose Housekeeping Genes'!$C8,Calculations!$C$4:$Y$99,20,0))</f>
        <v/>
      </c>
      <c r="AQ9" s="20" t="str">
        <f>IF(ISERROR(VLOOKUP('Choose Housekeeping Genes'!$C8,Calculations!$C$4:$Y$99,21,0)),"",VLOOKUP('Choose Housekeeping Genes'!$C8,Calculations!$C$4:$Y$99,21,0))</f>
        <v/>
      </c>
      <c r="AR9" s="20" t="str">
        <f>IF(ISERROR(VLOOKUP('Choose Housekeeping Genes'!$C8,Calculations!$C$4:$Y$99,22,0)),"",VLOOKUP('Choose Housekeeping Genes'!$C8,Calculations!$C$4:$Y$99,22,0))</f>
        <v/>
      </c>
      <c r="AS9" s="20" t="str">
        <f>IF(ISERROR(VLOOKUP('Choose Housekeeping Genes'!$C8,Calculations!$C$4:$Y$99,23,0)),"",VLOOKUP('Choose Housekeeping Genes'!$C8,Calculations!$C$4:$Y$99,23,0))</f>
        <v/>
      </c>
      <c r="AT9" s="34" t="str">
        <f t="shared" si="0"/>
        <v/>
      </c>
      <c r="AU9" s="34" t="str">
        <f t="shared" si="1"/>
        <v/>
      </c>
      <c r="AV9" s="34" t="str">
        <f t="shared" si="2"/>
        <v/>
      </c>
      <c r="AW9" s="34" t="str">
        <f t="shared" si="3"/>
        <v/>
      </c>
      <c r="AX9" s="34" t="str">
        <f t="shared" si="4"/>
        <v/>
      </c>
      <c r="AY9" s="34" t="str">
        <f t="shared" si="5"/>
        <v/>
      </c>
      <c r="AZ9" s="34" t="str">
        <f t="shared" si="6"/>
        <v/>
      </c>
      <c r="BA9" s="34" t="str">
        <f t="shared" si="7"/>
        <v/>
      </c>
      <c r="BB9" s="34" t="str">
        <f t="shared" si="8"/>
        <v/>
      </c>
      <c r="BC9" s="34" t="str">
        <f t="shared" si="9"/>
        <v/>
      </c>
      <c r="BD9" s="34" t="str">
        <f t="shared" si="10"/>
        <v/>
      </c>
      <c r="BE9" s="34" t="str">
        <f t="shared" si="11"/>
        <v/>
      </c>
      <c r="BF9" s="34" t="str">
        <f t="shared" si="12"/>
        <v/>
      </c>
      <c r="BG9" s="34" t="str">
        <f t="shared" si="13"/>
        <v/>
      </c>
      <c r="BH9" s="34" t="str">
        <f t="shared" si="14"/>
        <v/>
      </c>
      <c r="BI9" s="34" t="str">
        <f t="shared" si="15"/>
        <v/>
      </c>
      <c r="BJ9" s="34" t="str">
        <f t="shared" si="16"/>
        <v/>
      </c>
      <c r="BK9" s="34" t="str">
        <f t="shared" si="17"/>
        <v/>
      </c>
      <c r="BL9" s="34" t="str">
        <f t="shared" si="18"/>
        <v/>
      </c>
      <c r="BM9" s="34" t="str">
        <f t="shared" si="19"/>
        <v/>
      </c>
      <c r="BN9" s="36" t="e">
        <f t="shared" si="21"/>
        <v>#DIV/0!</v>
      </c>
      <c r="BO9" s="36" t="e">
        <f t="shared" si="22"/>
        <v>#DIV/0!</v>
      </c>
      <c r="BP9" s="37" t="str">
        <f t="shared" si="23"/>
        <v/>
      </c>
      <c r="BQ9" s="37" t="str">
        <f t="shared" si="24"/>
        <v/>
      </c>
      <c r="BR9" s="37" t="str">
        <f t="shared" si="25"/>
        <v/>
      </c>
      <c r="BS9" s="37" t="str">
        <f t="shared" si="26"/>
        <v/>
      </c>
      <c r="BT9" s="37" t="str">
        <f t="shared" si="27"/>
        <v/>
      </c>
      <c r="BU9" s="37" t="str">
        <f t="shared" si="28"/>
        <v/>
      </c>
      <c r="BV9" s="37" t="str">
        <f t="shared" si="29"/>
        <v/>
      </c>
      <c r="BW9" s="37" t="str">
        <f t="shared" si="30"/>
        <v/>
      </c>
      <c r="BX9" s="37" t="str">
        <f t="shared" si="31"/>
        <v/>
      </c>
      <c r="BY9" s="37" t="str">
        <f t="shared" si="32"/>
        <v/>
      </c>
      <c r="BZ9" s="37" t="str">
        <f t="shared" si="33"/>
        <v/>
      </c>
      <c r="CA9" s="37" t="str">
        <f t="shared" si="34"/>
        <v/>
      </c>
      <c r="CB9" s="37" t="str">
        <f t="shared" si="35"/>
        <v/>
      </c>
      <c r="CC9" s="37" t="str">
        <f t="shared" si="36"/>
        <v/>
      </c>
      <c r="CD9" s="37" t="str">
        <f t="shared" si="37"/>
        <v/>
      </c>
      <c r="CE9" s="37" t="str">
        <f t="shared" si="38"/>
        <v/>
      </c>
      <c r="CF9" s="37" t="str">
        <f t="shared" si="39"/>
        <v/>
      </c>
      <c r="CG9" s="37" t="str">
        <f t="shared" si="40"/>
        <v/>
      </c>
      <c r="CH9" s="37" t="str">
        <f t="shared" si="41"/>
        <v/>
      </c>
      <c r="CI9" s="37" t="str">
        <f t="shared" si="42"/>
        <v/>
      </c>
    </row>
    <row r="10" spans="1:87" ht="12.75" customHeight="1">
      <c r="A10" s="16"/>
      <c r="B10" s="14" t="str">
        <f>IF('Gene Table'!D9="","",'Gene Table'!D9)</f>
        <v>NM_000015</v>
      </c>
      <c r="C10" s="14" t="s">
        <v>33</v>
      </c>
      <c r="D10" s="15" t="str">
        <f>IF(SUM('Test Sample Data'!D$3:D$98)&gt;10,IF(AND(ISNUMBER('Test Sample Data'!D9),'Test Sample Data'!D9&lt;$B$1,'Test Sample Data'!D9&gt;0),'Test Sample Data'!D9,$B$1),"")</f>
        <v/>
      </c>
      <c r="E10" s="15" t="str">
        <f>IF(SUM('Test Sample Data'!E$3:E$98)&gt;10,IF(AND(ISNUMBER('Test Sample Data'!E9),'Test Sample Data'!E9&lt;$B$1,'Test Sample Data'!E9&gt;0),'Test Sample Data'!E9,$B$1),"")</f>
        <v/>
      </c>
      <c r="F10" s="15" t="str">
        <f>IF(SUM('Test Sample Data'!F$3:F$98)&gt;10,IF(AND(ISNUMBER('Test Sample Data'!F9),'Test Sample Data'!F9&lt;$B$1,'Test Sample Data'!F9&gt;0),'Test Sample Data'!F9,$B$1),"")</f>
        <v/>
      </c>
      <c r="G10" s="15" t="str">
        <f>IF(SUM('Test Sample Data'!G$3:G$98)&gt;10,IF(AND(ISNUMBER('Test Sample Data'!G9),'Test Sample Data'!G9&lt;$B$1,'Test Sample Data'!G9&gt;0),'Test Sample Data'!G9,$B$1),"")</f>
        <v/>
      </c>
      <c r="H10" s="15" t="str">
        <f>IF(SUM('Test Sample Data'!H$3:H$98)&gt;10,IF(AND(ISNUMBER('Test Sample Data'!H9),'Test Sample Data'!H9&lt;$B$1,'Test Sample Data'!H9&gt;0),'Test Sample Data'!H9,$B$1),"")</f>
        <v/>
      </c>
      <c r="I10" s="15" t="str">
        <f>IF(SUM('Test Sample Data'!I$3:I$98)&gt;10,IF(AND(ISNUMBER('Test Sample Data'!I9),'Test Sample Data'!I9&lt;$B$1,'Test Sample Data'!I9&gt;0),'Test Sample Data'!I9,$B$1),"")</f>
        <v/>
      </c>
      <c r="J10" s="15" t="str">
        <f>IF(SUM('Test Sample Data'!J$3:J$98)&gt;10,IF(AND(ISNUMBER('Test Sample Data'!J9),'Test Sample Data'!J9&lt;$B$1,'Test Sample Data'!J9&gt;0),'Test Sample Data'!J9,$B$1),"")</f>
        <v/>
      </c>
      <c r="K10" s="15" t="str">
        <f>IF(SUM('Test Sample Data'!K$3:K$98)&gt;10,IF(AND(ISNUMBER('Test Sample Data'!K9),'Test Sample Data'!K9&lt;$B$1,'Test Sample Data'!K9&gt;0),'Test Sample Data'!K9,$B$1),"")</f>
        <v/>
      </c>
      <c r="L10" s="15" t="str">
        <f>IF(SUM('Test Sample Data'!L$3:L$98)&gt;10,IF(AND(ISNUMBER('Test Sample Data'!L9),'Test Sample Data'!L9&lt;$B$1,'Test Sample Data'!L9&gt;0),'Test Sample Data'!L9,$B$1),"")</f>
        <v/>
      </c>
      <c r="M10" s="15" t="str">
        <f>IF(SUM('Test Sample Data'!M$3:M$98)&gt;10,IF(AND(ISNUMBER('Test Sample Data'!M9),'Test Sample Data'!M9&lt;$B$1,'Test Sample Data'!M9&gt;0),'Test Sample Data'!M9,$B$1),"")</f>
        <v/>
      </c>
      <c r="N10" s="15" t="str">
        <f>'Gene Table'!D9</f>
        <v>NM_000015</v>
      </c>
      <c r="O10" s="14" t="s">
        <v>33</v>
      </c>
      <c r="P10" s="15" t="str">
        <f>IF(SUM('Control Sample Data'!D$3:D$98)&gt;10,IF(AND(ISNUMBER('Control Sample Data'!D9),'Control Sample Data'!D9&lt;$B$1,'Control Sample Data'!D9&gt;0),'Control Sample Data'!D9,$B$1),"")</f>
        <v/>
      </c>
      <c r="Q10" s="15" t="str">
        <f>IF(SUM('Control Sample Data'!E$3:E$98)&gt;10,IF(AND(ISNUMBER('Control Sample Data'!E9),'Control Sample Data'!E9&lt;$B$1,'Control Sample Data'!E9&gt;0),'Control Sample Data'!E9,$B$1),"")</f>
        <v/>
      </c>
      <c r="R10" s="15" t="str">
        <f>IF(SUM('Control Sample Data'!F$3:F$98)&gt;10,IF(AND(ISNUMBER('Control Sample Data'!F9),'Control Sample Data'!F9&lt;$B$1,'Control Sample Data'!F9&gt;0),'Control Sample Data'!F9,$B$1),"")</f>
        <v/>
      </c>
      <c r="S10" s="15" t="str">
        <f>IF(SUM('Control Sample Data'!G$3:G$98)&gt;10,IF(AND(ISNUMBER('Control Sample Data'!G9),'Control Sample Data'!G9&lt;$B$1,'Control Sample Data'!G9&gt;0),'Control Sample Data'!G9,$B$1),"")</f>
        <v/>
      </c>
      <c r="T10" s="15" t="str">
        <f>IF(SUM('Control Sample Data'!H$3:H$98)&gt;10,IF(AND(ISNUMBER('Control Sample Data'!H9),'Control Sample Data'!H9&lt;$B$1,'Control Sample Data'!H9&gt;0),'Control Sample Data'!H9,$B$1),"")</f>
        <v/>
      </c>
      <c r="U10" s="15" t="str">
        <f>IF(SUM('Control Sample Data'!I$3:I$98)&gt;10,IF(AND(ISNUMBER('Control Sample Data'!I9),'Control Sample Data'!I9&lt;$B$1,'Control Sample Data'!I9&gt;0),'Control Sample Data'!I9,$B$1),"")</f>
        <v/>
      </c>
      <c r="V10" s="15" t="str">
        <f>IF(SUM('Control Sample Data'!J$3:J$98)&gt;10,IF(AND(ISNUMBER('Control Sample Data'!J9),'Control Sample Data'!J9&lt;$B$1,'Control Sample Data'!J9&gt;0),'Control Sample Data'!J9,$B$1),"")</f>
        <v/>
      </c>
      <c r="W10" s="15" t="str">
        <f>IF(SUM('Control Sample Data'!K$3:K$98)&gt;10,IF(AND(ISNUMBER('Control Sample Data'!K9),'Control Sample Data'!K9&lt;$B$1,'Control Sample Data'!K9&gt;0),'Control Sample Data'!K9,$B$1),"")</f>
        <v/>
      </c>
      <c r="X10" s="15" t="str">
        <f>IF(SUM('Control Sample Data'!L$3:L$98)&gt;10,IF(AND(ISNUMBER('Control Sample Data'!L9),'Control Sample Data'!L9&lt;$B$1,'Control Sample Data'!L9&gt;0),'Control Sample Data'!L9,$B$1),"")</f>
        <v/>
      </c>
      <c r="Y10" s="15" t="str">
        <f>IF(SUM('Control Sample Data'!M$3:M$98)&gt;10,IF(AND(ISNUMBER('Control Sample Data'!M9),'Control Sample Data'!M9&lt;$B$1,'Control Sample Data'!M9&gt;0),'Control Sample Data'!M9,$B$1),"")</f>
        <v/>
      </c>
      <c r="Z10" s="20" t="str">
        <f>IF(ISERROR(VLOOKUP('Choose Housekeeping Genes'!$C9,Calculations!$C$4:$M$99,2,0)),"",VLOOKUP('Choose Housekeeping Genes'!$C9,Calculations!$C$4:$M$99,2,0))</f>
        <v/>
      </c>
      <c r="AA10" s="20" t="str">
        <f>IF(ISERROR(VLOOKUP('Choose Housekeeping Genes'!$C9,Calculations!$C$4:$M$99,3,0)),"",VLOOKUP('Choose Housekeeping Genes'!$C9,Calculations!$C$4:$M$99,3,0))</f>
        <v/>
      </c>
      <c r="AB10" s="20" t="str">
        <f>IF(ISERROR(VLOOKUP('Choose Housekeeping Genes'!$C9,Calculations!$C$4:$M$99,4,0)),"",VLOOKUP('Choose Housekeeping Genes'!$C9,Calculations!$C$4:$M$99,4,0))</f>
        <v/>
      </c>
      <c r="AC10" s="20" t="str">
        <f>IF(ISERROR(VLOOKUP('Choose Housekeeping Genes'!$C9,Calculations!$C$4:$M$99,5,0)),"",VLOOKUP('Choose Housekeeping Genes'!$C9,Calculations!$C$4:$M$99,5,0))</f>
        <v/>
      </c>
      <c r="AD10" s="20" t="str">
        <f>IF(ISERROR(VLOOKUP('Choose Housekeeping Genes'!$C9,Calculations!$C$4:$M$99,6,0)),"",VLOOKUP('Choose Housekeeping Genes'!$C9,Calculations!$C$4:$M$99,6,0))</f>
        <v/>
      </c>
      <c r="AE10" s="20" t="str">
        <f>IF(ISERROR(VLOOKUP('Choose Housekeeping Genes'!$C9,Calculations!$C$4:$M$99,7,0)),"",VLOOKUP('Choose Housekeeping Genes'!$C9,Calculations!$C$4:$M$99,7,0))</f>
        <v/>
      </c>
      <c r="AF10" s="20" t="str">
        <f>IF(ISERROR(VLOOKUP('Choose Housekeeping Genes'!$C9,Calculations!$C$4:$M$99,8,0)),"",VLOOKUP('Choose Housekeeping Genes'!$C9,Calculations!$C$4:$M$99,8,0))</f>
        <v/>
      </c>
      <c r="AG10" s="20" t="str">
        <f>IF(ISERROR(VLOOKUP('Choose Housekeeping Genes'!$C9,Calculations!$C$4:$M$99,9,0)),"",VLOOKUP('Choose Housekeeping Genes'!$C9,Calculations!$C$4:$M$99,9,0))</f>
        <v/>
      </c>
      <c r="AH10" s="20" t="str">
        <f>IF(ISERROR(VLOOKUP('Choose Housekeeping Genes'!$C9,Calculations!$C$4:$M$99,10,0)),"",VLOOKUP('Choose Housekeeping Genes'!$C9,Calculations!$C$4:$M$99,10,0))</f>
        <v/>
      </c>
      <c r="AI10" s="20" t="str">
        <f>IF(ISERROR(VLOOKUP('Choose Housekeeping Genes'!$C9,Calculations!$C$4:$M$99,11,0)),"",VLOOKUP('Choose Housekeeping Genes'!$C9,Calculations!$C$4:$M$99,11,0))</f>
        <v/>
      </c>
      <c r="AJ10" s="20" t="str">
        <f>IF(ISERROR(VLOOKUP('Choose Housekeeping Genes'!$C9,Calculations!$C$4:$Y$99,14,0)),"",VLOOKUP('Choose Housekeeping Genes'!$C9,Calculations!$C$4:$Y$99,14,0))</f>
        <v/>
      </c>
      <c r="AK10" s="20" t="str">
        <f>IF(ISERROR(VLOOKUP('Choose Housekeeping Genes'!$C9,Calculations!$C$4:$Y$99,15,0)),"",VLOOKUP('Choose Housekeeping Genes'!$C9,Calculations!$C$4:$Y$99,15,0))</f>
        <v/>
      </c>
      <c r="AL10" s="20" t="str">
        <f>IF(ISERROR(VLOOKUP('Choose Housekeeping Genes'!$C9,Calculations!$C$4:$Y$99,16,0)),"",VLOOKUP('Choose Housekeeping Genes'!$C9,Calculations!$C$4:$Y$99,16,0))</f>
        <v/>
      </c>
      <c r="AM10" s="20" t="str">
        <f>IF(ISERROR(VLOOKUP('Choose Housekeeping Genes'!$C9,Calculations!$C$4:$Y$99,17,0)),"",VLOOKUP('Choose Housekeeping Genes'!$C9,Calculations!$C$4:$Y$99,17,0))</f>
        <v/>
      </c>
      <c r="AN10" s="20" t="str">
        <f>IF(ISERROR(VLOOKUP('Choose Housekeeping Genes'!$C9,Calculations!$C$4:$Y$99,18,0)),"",VLOOKUP('Choose Housekeeping Genes'!$C9,Calculations!$C$4:$Y$99,18,0))</f>
        <v/>
      </c>
      <c r="AO10" s="20" t="str">
        <f>IF(ISERROR(VLOOKUP('Choose Housekeeping Genes'!$C9,Calculations!$C$4:$Y$99,19,0)),"",VLOOKUP('Choose Housekeeping Genes'!$C9,Calculations!$C$4:$Y$99,19,0))</f>
        <v/>
      </c>
      <c r="AP10" s="20" t="str">
        <f>IF(ISERROR(VLOOKUP('Choose Housekeeping Genes'!$C9,Calculations!$C$4:$Y$99,20,0)),"",VLOOKUP('Choose Housekeeping Genes'!$C9,Calculations!$C$4:$Y$99,20,0))</f>
        <v/>
      </c>
      <c r="AQ10" s="20" t="str">
        <f>IF(ISERROR(VLOOKUP('Choose Housekeeping Genes'!$C9,Calculations!$C$4:$Y$99,21,0)),"",VLOOKUP('Choose Housekeeping Genes'!$C9,Calculations!$C$4:$Y$99,21,0))</f>
        <v/>
      </c>
      <c r="AR10" s="20" t="str">
        <f>IF(ISERROR(VLOOKUP('Choose Housekeeping Genes'!$C9,Calculations!$C$4:$Y$99,22,0)),"",VLOOKUP('Choose Housekeeping Genes'!$C9,Calculations!$C$4:$Y$99,22,0))</f>
        <v/>
      </c>
      <c r="AS10" s="20" t="str">
        <f>IF(ISERROR(VLOOKUP('Choose Housekeeping Genes'!$C9,Calculations!$C$4:$Y$99,23,0)),"",VLOOKUP('Choose Housekeeping Genes'!$C9,Calculations!$C$4:$Y$99,23,0))</f>
        <v/>
      </c>
      <c r="AT10" s="34" t="str">
        <f t="shared" si="0"/>
        <v/>
      </c>
      <c r="AU10" s="34" t="str">
        <f t="shared" si="1"/>
        <v/>
      </c>
      <c r="AV10" s="34" t="str">
        <f t="shared" si="2"/>
        <v/>
      </c>
      <c r="AW10" s="34" t="str">
        <f t="shared" si="3"/>
        <v/>
      </c>
      <c r="AX10" s="34" t="str">
        <f t="shared" si="4"/>
        <v/>
      </c>
      <c r="AY10" s="34" t="str">
        <f t="shared" si="5"/>
        <v/>
      </c>
      <c r="AZ10" s="34" t="str">
        <f t="shared" si="6"/>
        <v/>
      </c>
      <c r="BA10" s="34" t="str">
        <f t="shared" si="7"/>
        <v/>
      </c>
      <c r="BB10" s="34" t="str">
        <f t="shared" si="8"/>
        <v/>
      </c>
      <c r="BC10" s="34" t="str">
        <f t="shared" si="9"/>
        <v/>
      </c>
      <c r="BD10" s="34" t="str">
        <f t="shared" si="10"/>
        <v/>
      </c>
      <c r="BE10" s="34" t="str">
        <f t="shared" si="11"/>
        <v/>
      </c>
      <c r="BF10" s="34" t="str">
        <f t="shared" si="12"/>
        <v/>
      </c>
      <c r="BG10" s="34" t="str">
        <f t="shared" si="13"/>
        <v/>
      </c>
      <c r="BH10" s="34" t="str">
        <f t="shared" si="14"/>
        <v/>
      </c>
      <c r="BI10" s="34" t="str">
        <f t="shared" si="15"/>
        <v/>
      </c>
      <c r="BJ10" s="34" t="str">
        <f t="shared" si="16"/>
        <v/>
      </c>
      <c r="BK10" s="34" t="str">
        <f t="shared" si="17"/>
        <v/>
      </c>
      <c r="BL10" s="34" t="str">
        <f t="shared" si="18"/>
        <v/>
      </c>
      <c r="BM10" s="34" t="str">
        <f t="shared" si="19"/>
        <v/>
      </c>
      <c r="BN10" s="36" t="e">
        <f t="shared" si="21"/>
        <v>#DIV/0!</v>
      </c>
      <c r="BO10" s="36" t="e">
        <f t="shared" si="22"/>
        <v>#DIV/0!</v>
      </c>
      <c r="BP10" s="37" t="str">
        <f t="shared" si="23"/>
        <v/>
      </c>
      <c r="BQ10" s="37" t="str">
        <f t="shared" si="24"/>
        <v/>
      </c>
      <c r="BR10" s="37" t="str">
        <f t="shared" si="25"/>
        <v/>
      </c>
      <c r="BS10" s="37" t="str">
        <f t="shared" si="26"/>
        <v/>
      </c>
      <c r="BT10" s="37" t="str">
        <f t="shared" si="27"/>
        <v/>
      </c>
      <c r="BU10" s="37" t="str">
        <f t="shared" si="28"/>
        <v/>
      </c>
      <c r="BV10" s="37" t="str">
        <f t="shared" si="29"/>
        <v/>
      </c>
      <c r="BW10" s="37" t="str">
        <f t="shared" si="30"/>
        <v/>
      </c>
      <c r="BX10" s="37" t="str">
        <f t="shared" si="31"/>
        <v/>
      </c>
      <c r="BY10" s="37" t="str">
        <f t="shared" si="32"/>
        <v/>
      </c>
      <c r="BZ10" s="37" t="str">
        <f t="shared" si="33"/>
        <v/>
      </c>
      <c r="CA10" s="37" t="str">
        <f t="shared" si="34"/>
        <v/>
      </c>
      <c r="CB10" s="37" t="str">
        <f t="shared" si="35"/>
        <v/>
      </c>
      <c r="CC10" s="37" t="str">
        <f t="shared" si="36"/>
        <v/>
      </c>
      <c r="CD10" s="37" t="str">
        <f t="shared" si="37"/>
        <v/>
      </c>
      <c r="CE10" s="37" t="str">
        <f t="shared" si="38"/>
        <v/>
      </c>
      <c r="CF10" s="37" t="str">
        <f t="shared" si="39"/>
        <v/>
      </c>
      <c r="CG10" s="37" t="str">
        <f t="shared" si="40"/>
        <v/>
      </c>
      <c r="CH10" s="37" t="str">
        <f t="shared" si="41"/>
        <v/>
      </c>
      <c r="CI10" s="37" t="str">
        <f t="shared" si="42"/>
        <v/>
      </c>
    </row>
    <row r="11" spans="1:87" ht="12.75" customHeight="1">
      <c r="A11" s="16"/>
      <c r="B11" s="14" t="str">
        <f>IF('Gene Table'!D10="","",'Gene Table'!D10)</f>
        <v>NM_006297</v>
      </c>
      <c r="C11" s="14" t="s">
        <v>37</v>
      </c>
      <c r="D11" s="15" t="str">
        <f>IF(SUM('Test Sample Data'!D$3:D$98)&gt;10,IF(AND(ISNUMBER('Test Sample Data'!D10),'Test Sample Data'!D10&lt;$B$1,'Test Sample Data'!D10&gt;0),'Test Sample Data'!D10,$B$1),"")</f>
        <v/>
      </c>
      <c r="E11" s="15" t="str">
        <f>IF(SUM('Test Sample Data'!E$3:E$98)&gt;10,IF(AND(ISNUMBER('Test Sample Data'!E10),'Test Sample Data'!E10&lt;$B$1,'Test Sample Data'!E10&gt;0),'Test Sample Data'!E10,$B$1),"")</f>
        <v/>
      </c>
      <c r="F11" s="15" t="str">
        <f>IF(SUM('Test Sample Data'!F$3:F$98)&gt;10,IF(AND(ISNUMBER('Test Sample Data'!F10),'Test Sample Data'!F10&lt;$B$1,'Test Sample Data'!F10&gt;0),'Test Sample Data'!F10,$B$1),"")</f>
        <v/>
      </c>
      <c r="G11" s="15" t="str">
        <f>IF(SUM('Test Sample Data'!G$3:G$98)&gt;10,IF(AND(ISNUMBER('Test Sample Data'!G10),'Test Sample Data'!G10&lt;$B$1,'Test Sample Data'!G10&gt;0),'Test Sample Data'!G10,$B$1),"")</f>
        <v/>
      </c>
      <c r="H11" s="15" t="str">
        <f>IF(SUM('Test Sample Data'!H$3:H$98)&gt;10,IF(AND(ISNUMBER('Test Sample Data'!H10),'Test Sample Data'!H10&lt;$B$1,'Test Sample Data'!H10&gt;0),'Test Sample Data'!H10,$B$1),"")</f>
        <v/>
      </c>
      <c r="I11" s="15" t="str">
        <f>IF(SUM('Test Sample Data'!I$3:I$98)&gt;10,IF(AND(ISNUMBER('Test Sample Data'!I10),'Test Sample Data'!I10&lt;$B$1,'Test Sample Data'!I10&gt;0),'Test Sample Data'!I10,$B$1),"")</f>
        <v/>
      </c>
      <c r="J11" s="15" t="str">
        <f>IF(SUM('Test Sample Data'!J$3:J$98)&gt;10,IF(AND(ISNUMBER('Test Sample Data'!J10),'Test Sample Data'!J10&lt;$B$1,'Test Sample Data'!J10&gt;0),'Test Sample Data'!J10,$B$1),"")</f>
        <v/>
      </c>
      <c r="K11" s="15" t="str">
        <f>IF(SUM('Test Sample Data'!K$3:K$98)&gt;10,IF(AND(ISNUMBER('Test Sample Data'!K10),'Test Sample Data'!K10&lt;$B$1,'Test Sample Data'!K10&gt;0),'Test Sample Data'!K10,$B$1),"")</f>
        <v/>
      </c>
      <c r="L11" s="15" t="str">
        <f>IF(SUM('Test Sample Data'!L$3:L$98)&gt;10,IF(AND(ISNUMBER('Test Sample Data'!L10),'Test Sample Data'!L10&lt;$B$1,'Test Sample Data'!L10&gt;0),'Test Sample Data'!L10,$B$1),"")</f>
        <v/>
      </c>
      <c r="M11" s="15" t="str">
        <f>IF(SUM('Test Sample Data'!M$3:M$98)&gt;10,IF(AND(ISNUMBER('Test Sample Data'!M10),'Test Sample Data'!M10&lt;$B$1,'Test Sample Data'!M10&gt;0),'Test Sample Data'!M10,$B$1),"")</f>
        <v/>
      </c>
      <c r="N11" s="15" t="str">
        <f>'Gene Table'!D10</f>
        <v>NM_006297</v>
      </c>
      <c r="O11" s="14" t="s">
        <v>37</v>
      </c>
      <c r="P11" s="15" t="str">
        <f>IF(SUM('Control Sample Data'!D$3:D$98)&gt;10,IF(AND(ISNUMBER('Control Sample Data'!D10),'Control Sample Data'!D10&lt;$B$1,'Control Sample Data'!D10&gt;0),'Control Sample Data'!D10,$B$1),"")</f>
        <v/>
      </c>
      <c r="Q11" s="15" t="str">
        <f>IF(SUM('Control Sample Data'!E$3:E$98)&gt;10,IF(AND(ISNUMBER('Control Sample Data'!E10),'Control Sample Data'!E10&lt;$B$1,'Control Sample Data'!E10&gt;0),'Control Sample Data'!E10,$B$1),"")</f>
        <v/>
      </c>
      <c r="R11" s="15" t="str">
        <f>IF(SUM('Control Sample Data'!F$3:F$98)&gt;10,IF(AND(ISNUMBER('Control Sample Data'!F10),'Control Sample Data'!F10&lt;$B$1,'Control Sample Data'!F10&gt;0),'Control Sample Data'!F10,$B$1),"")</f>
        <v/>
      </c>
      <c r="S11" s="15" t="str">
        <f>IF(SUM('Control Sample Data'!G$3:G$98)&gt;10,IF(AND(ISNUMBER('Control Sample Data'!G10),'Control Sample Data'!G10&lt;$B$1,'Control Sample Data'!G10&gt;0),'Control Sample Data'!G10,$B$1),"")</f>
        <v/>
      </c>
      <c r="T11" s="15" t="str">
        <f>IF(SUM('Control Sample Data'!H$3:H$98)&gt;10,IF(AND(ISNUMBER('Control Sample Data'!H10),'Control Sample Data'!H10&lt;$B$1,'Control Sample Data'!H10&gt;0),'Control Sample Data'!H10,$B$1),"")</f>
        <v/>
      </c>
      <c r="U11" s="15" t="str">
        <f>IF(SUM('Control Sample Data'!I$3:I$98)&gt;10,IF(AND(ISNUMBER('Control Sample Data'!I10),'Control Sample Data'!I10&lt;$B$1,'Control Sample Data'!I10&gt;0),'Control Sample Data'!I10,$B$1),"")</f>
        <v/>
      </c>
      <c r="V11" s="15" t="str">
        <f>IF(SUM('Control Sample Data'!J$3:J$98)&gt;10,IF(AND(ISNUMBER('Control Sample Data'!J10),'Control Sample Data'!J10&lt;$B$1,'Control Sample Data'!J10&gt;0),'Control Sample Data'!J10,$B$1),"")</f>
        <v/>
      </c>
      <c r="W11" s="15" t="str">
        <f>IF(SUM('Control Sample Data'!K$3:K$98)&gt;10,IF(AND(ISNUMBER('Control Sample Data'!K10),'Control Sample Data'!K10&lt;$B$1,'Control Sample Data'!K10&gt;0),'Control Sample Data'!K10,$B$1),"")</f>
        <v/>
      </c>
      <c r="X11" s="15" t="str">
        <f>IF(SUM('Control Sample Data'!L$3:L$98)&gt;10,IF(AND(ISNUMBER('Control Sample Data'!L10),'Control Sample Data'!L10&lt;$B$1,'Control Sample Data'!L10&gt;0),'Control Sample Data'!L10,$B$1),"")</f>
        <v/>
      </c>
      <c r="Y11" s="15" t="str">
        <f>IF(SUM('Control Sample Data'!M$3:M$98)&gt;10,IF(AND(ISNUMBER('Control Sample Data'!M10),'Control Sample Data'!M10&lt;$B$1,'Control Sample Data'!M10&gt;0),'Control Sample Data'!M10,$B$1),"")</f>
        <v/>
      </c>
      <c r="Z11" s="20" t="str">
        <f>IF(ISERROR(VLOOKUP('Choose Housekeeping Genes'!$C10,Calculations!$C$4:$M$99,2,0)),"",VLOOKUP('Choose Housekeeping Genes'!$C10,Calculations!$C$4:$M$99,2,0))</f>
        <v/>
      </c>
      <c r="AA11" s="20" t="str">
        <f>IF(ISERROR(VLOOKUP('Choose Housekeeping Genes'!$C10,Calculations!$C$4:$M$99,3,0)),"",VLOOKUP('Choose Housekeeping Genes'!$C10,Calculations!$C$4:$M$99,3,0))</f>
        <v/>
      </c>
      <c r="AB11" s="20" t="str">
        <f>IF(ISERROR(VLOOKUP('Choose Housekeeping Genes'!$C10,Calculations!$C$4:$M$99,4,0)),"",VLOOKUP('Choose Housekeeping Genes'!$C10,Calculations!$C$4:$M$99,4,0))</f>
        <v/>
      </c>
      <c r="AC11" s="20" t="str">
        <f>IF(ISERROR(VLOOKUP('Choose Housekeeping Genes'!$C10,Calculations!$C$4:$M$99,5,0)),"",VLOOKUP('Choose Housekeeping Genes'!$C10,Calculations!$C$4:$M$99,5,0))</f>
        <v/>
      </c>
      <c r="AD11" s="20" t="str">
        <f>IF(ISERROR(VLOOKUP('Choose Housekeeping Genes'!$C10,Calculations!$C$4:$M$99,6,0)),"",VLOOKUP('Choose Housekeeping Genes'!$C10,Calculations!$C$4:$M$99,6,0))</f>
        <v/>
      </c>
      <c r="AE11" s="20" t="str">
        <f>IF(ISERROR(VLOOKUP('Choose Housekeeping Genes'!$C10,Calculations!$C$4:$M$99,7,0)),"",VLOOKUP('Choose Housekeeping Genes'!$C10,Calculations!$C$4:$M$99,7,0))</f>
        <v/>
      </c>
      <c r="AF11" s="20" t="str">
        <f>IF(ISERROR(VLOOKUP('Choose Housekeeping Genes'!$C10,Calculations!$C$4:$M$99,8,0)),"",VLOOKUP('Choose Housekeeping Genes'!$C10,Calculations!$C$4:$M$99,8,0))</f>
        <v/>
      </c>
      <c r="AG11" s="20" t="str">
        <f>IF(ISERROR(VLOOKUP('Choose Housekeeping Genes'!$C10,Calculations!$C$4:$M$99,9,0)),"",VLOOKUP('Choose Housekeeping Genes'!$C10,Calculations!$C$4:$M$99,9,0))</f>
        <v/>
      </c>
      <c r="AH11" s="20" t="str">
        <f>IF(ISERROR(VLOOKUP('Choose Housekeeping Genes'!$C10,Calculations!$C$4:$M$99,10,0)),"",VLOOKUP('Choose Housekeeping Genes'!$C10,Calculations!$C$4:$M$99,10,0))</f>
        <v/>
      </c>
      <c r="AI11" s="20" t="str">
        <f>IF(ISERROR(VLOOKUP('Choose Housekeeping Genes'!$C10,Calculations!$C$4:$M$99,11,0)),"",VLOOKUP('Choose Housekeeping Genes'!$C10,Calculations!$C$4:$M$99,11,0))</f>
        <v/>
      </c>
      <c r="AJ11" s="20" t="str">
        <f>IF(ISERROR(VLOOKUP('Choose Housekeeping Genes'!$C10,Calculations!$C$4:$Y$99,14,0)),"",VLOOKUP('Choose Housekeeping Genes'!$C10,Calculations!$C$4:$Y$99,14,0))</f>
        <v/>
      </c>
      <c r="AK11" s="20" t="str">
        <f>IF(ISERROR(VLOOKUP('Choose Housekeeping Genes'!$C10,Calculations!$C$4:$Y$99,15,0)),"",VLOOKUP('Choose Housekeeping Genes'!$C10,Calculations!$C$4:$Y$99,15,0))</f>
        <v/>
      </c>
      <c r="AL11" s="20" t="str">
        <f>IF(ISERROR(VLOOKUP('Choose Housekeeping Genes'!$C10,Calculations!$C$4:$Y$99,16,0)),"",VLOOKUP('Choose Housekeeping Genes'!$C10,Calculations!$C$4:$Y$99,16,0))</f>
        <v/>
      </c>
      <c r="AM11" s="20" t="str">
        <f>IF(ISERROR(VLOOKUP('Choose Housekeeping Genes'!$C10,Calculations!$C$4:$Y$99,17,0)),"",VLOOKUP('Choose Housekeeping Genes'!$C10,Calculations!$C$4:$Y$99,17,0))</f>
        <v/>
      </c>
      <c r="AN11" s="20" t="str">
        <f>IF(ISERROR(VLOOKUP('Choose Housekeeping Genes'!$C10,Calculations!$C$4:$Y$99,18,0)),"",VLOOKUP('Choose Housekeeping Genes'!$C10,Calculations!$C$4:$Y$99,18,0))</f>
        <v/>
      </c>
      <c r="AO11" s="20" t="str">
        <f>IF(ISERROR(VLOOKUP('Choose Housekeeping Genes'!$C10,Calculations!$C$4:$Y$99,19,0)),"",VLOOKUP('Choose Housekeeping Genes'!$C10,Calculations!$C$4:$Y$99,19,0))</f>
        <v/>
      </c>
      <c r="AP11" s="20" t="str">
        <f>IF(ISERROR(VLOOKUP('Choose Housekeeping Genes'!$C10,Calculations!$C$4:$Y$99,20,0)),"",VLOOKUP('Choose Housekeeping Genes'!$C10,Calculations!$C$4:$Y$99,20,0))</f>
        <v/>
      </c>
      <c r="AQ11" s="20" t="str">
        <f>IF(ISERROR(VLOOKUP('Choose Housekeeping Genes'!$C10,Calculations!$C$4:$Y$99,21,0)),"",VLOOKUP('Choose Housekeeping Genes'!$C10,Calculations!$C$4:$Y$99,21,0))</f>
        <v/>
      </c>
      <c r="AR11" s="20" t="str">
        <f>IF(ISERROR(VLOOKUP('Choose Housekeeping Genes'!$C10,Calculations!$C$4:$Y$99,22,0)),"",VLOOKUP('Choose Housekeeping Genes'!$C10,Calculations!$C$4:$Y$99,22,0))</f>
        <v/>
      </c>
      <c r="AS11" s="20" t="str">
        <f>IF(ISERROR(VLOOKUP('Choose Housekeeping Genes'!$C10,Calculations!$C$4:$Y$99,23,0)),"",VLOOKUP('Choose Housekeeping Genes'!$C10,Calculations!$C$4:$Y$99,23,0))</f>
        <v/>
      </c>
      <c r="AT11" s="34" t="str">
        <f t="shared" si="0"/>
        <v/>
      </c>
      <c r="AU11" s="34" t="str">
        <f t="shared" si="1"/>
        <v/>
      </c>
      <c r="AV11" s="34" t="str">
        <f t="shared" si="2"/>
        <v/>
      </c>
      <c r="AW11" s="34" t="str">
        <f t="shared" si="3"/>
        <v/>
      </c>
      <c r="AX11" s="34" t="str">
        <f t="shared" si="4"/>
        <v/>
      </c>
      <c r="AY11" s="34" t="str">
        <f t="shared" si="5"/>
        <v/>
      </c>
      <c r="AZ11" s="34" t="str">
        <f t="shared" si="6"/>
        <v/>
      </c>
      <c r="BA11" s="34" t="str">
        <f t="shared" si="7"/>
        <v/>
      </c>
      <c r="BB11" s="34" t="str">
        <f t="shared" si="8"/>
        <v/>
      </c>
      <c r="BC11" s="34" t="str">
        <f t="shared" si="9"/>
        <v/>
      </c>
      <c r="BD11" s="34" t="str">
        <f t="shared" si="10"/>
        <v/>
      </c>
      <c r="BE11" s="34" t="str">
        <f t="shared" si="11"/>
        <v/>
      </c>
      <c r="BF11" s="34" t="str">
        <f t="shared" si="12"/>
        <v/>
      </c>
      <c r="BG11" s="34" t="str">
        <f t="shared" si="13"/>
        <v/>
      </c>
      <c r="BH11" s="34" t="str">
        <f t="shared" si="14"/>
        <v/>
      </c>
      <c r="BI11" s="34" t="str">
        <f t="shared" si="15"/>
        <v/>
      </c>
      <c r="BJ11" s="34" t="str">
        <f t="shared" si="16"/>
        <v/>
      </c>
      <c r="BK11" s="34" t="str">
        <f t="shared" si="17"/>
        <v/>
      </c>
      <c r="BL11" s="34" t="str">
        <f t="shared" si="18"/>
        <v/>
      </c>
      <c r="BM11" s="34" t="str">
        <f t="shared" si="19"/>
        <v/>
      </c>
      <c r="BN11" s="36" t="e">
        <f t="shared" si="21"/>
        <v>#DIV/0!</v>
      </c>
      <c r="BO11" s="36" t="e">
        <f t="shared" si="22"/>
        <v>#DIV/0!</v>
      </c>
      <c r="BP11" s="37" t="str">
        <f t="shared" si="23"/>
        <v/>
      </c>
      <c r="BQ11" s="37" t="str">
        <f t="shared" si="24"/>
        <v/>
      </c>
      <c r="BR11" s="37" t="str">
        <f t="shared" si="25"/>
        <v/>
      </c>
      <c r="BS11" s="37" t="str">
        <f t="shared" si="26"/>
        <v/>
      </c>
      <c r="BT11" s="37" t="str">
        <f t="shared" si="27"/>
        <v/>
      </c>
      <c r="BU11" s="37" t="str">
        <f t="shared" si="28"/>
        <v/>
      </c>
      <c r="BV11" s="37" t="str">
        <f t="shared" si="29"/>
        <v/>
      </c>
      <c r="BW11" s="37" t="str">
        <f t="shared" si="30"/>
        <v/>
      </c>
      <c r="BX11" s="37" t="str">
        <f t="shared" si="31"/>
        <v/>
      </c>
      <c r="BY11" s="37" t="str">
        <f t="shared" si="32"/>
        <v/>
      </c>
      <c r="BZ11" s="37" t="str">
        <f t="shared" si="33"/>
        <v/>
      </c>
      <c r="CA11" s="37" t="str">
        <f t="shared" si="34"/>
        <v/>
      </c>
      <c r="CB11" s="37" t="str">
        <f t="shared" si="35"/>
        <v/>
      </c>
      <c r="CC11" s="37" t="str">
        <f t="shared" si="36"/>
        <v/>
      </c>
      <c r="CD11" s="37" t="str">
        <f t="shared" si="37"/>
        <v/>
      </c>
      <c r="CE11" s="37" t="str">
        <f t="shared" si="38"/>
        <v/>
      </c>
      <c r="CF11" s="37" t="str">
        <f t="shared" si="39"/>
        <v/>
      </c>
      <c r="CG11" s="37" t="str">
        <f t="shared" si="40"/>
        <v/>
      </c>
      <c r="CH11" s="37" t="str">
        <f t="shared" si="41"/>
        <v/>
      </c>
      <c r="CI11" s="37" t="str">
        <f t="shared" si="42"/>
        <v/>
      </c>
    </row>
    <row r="12" spans="1:87" ht="12.75">
      <c r="A12" s="16"/>
      <c r="B12" s="14" t="str">
        <f>IF('Gene Table'!D11="","",'Gene Table'!D11)</f>
        <v>NM_000660</v>
      </c>
      <c r="C12" s="14" t="s">
        <v>41</v>
      </c>
      <c r="D12" s="15" t="str">
        <f>IF(SUM('Test Sample Data'!D$3:D$98)&gt;10,IF(AND(ISNUMBER('Test Sample Data'!D11),'Test Sample Data'!D11&lt;$B$1,'Test Sample Data'!D11&gt;0),'Test Sample Data'!D11,$B$1),"")</f>
        <v/>
      </c>
      <c r="E12" s="15" t="str">
        <f>IF(SUM('Test Sample Data'!E$3:E$98)&gt;10,IF(AND(ISNUMBER('Test Sample Data'!E11),'Test Sample Data'!E11&lt;$B$1,'Test Sample Data'!E11&gt;0),'Test Sample Data'!E11,$B$1),"")</f>
        <v/>
      </c>
      <c r="F12" s="15" t="str">
        <f>IF(SUM('Test Sample Data'!F$3:F$98)&gt;10,IF(AND(ISNUMBER('Test Sample Data'!F11),'Test Sample Data'!F11&lt;$B$1,'Test Sample Data'!F11&gt;0),'Test Sample Data'!F11,$B$1),"")</f>
        <v/>
      </c>
      <c r="G12" s="15" t="str">
        <f>IF(SUM('Test Sample Data'!G$3:G$98)&gt;10,IF(AND(ISNUMBER('Test Sample Data'!G11),'Test Sample Data'!G11&lt;$B$1,'Test Sample Data'!G11&gt;0),'Test Sample Data'!G11,$B$1),"")</f>
        <v/>
      </c>
      <c r="H12" s="15" t="str">
        <f>IF(SUM('Test Sample Data'!H$3:H$98)&gt;10,IF(AND(ISNUMBER('Test Sample Data'!H11),'Test Sample Data'!H11&lt;$B$1,'Test Sample Data'!H11&gt;0),'Test Sample Data'!H11,$B$1),"")</f>
        <v/>
      </c>
      <c r="I12" s="15" t="str">
        <f>IF(SUM('Test Sample Data'!I$3:I$98)&gt;10,IF(AND(ISNUMBER('Test Sample Data'!I11),'Test Sample Data'!I11&lt;$B$1,'Test Sample Data'!I11&gt;0),'Test Sample Data'!I11,$B$1),"")</f>
        <v/>
      </c>
      <c r="J12" s="15" t="str">
        <f>IF(SUM('Test Sample Data'!J$3:J$98)&gt;10,IF(AND(ISNUMBER('Test Sample Data'!J11),'Test Sample Data'!J11&lt;$B$1,'Test Sample Data'!J11&gt;0),'Test Sample Data'!J11,$B$1),"")</f>
        <v/>
      </c>
      <c r="K12" s="15" t="str">
        <f>IF(SUM('Test Sample Data'!K$3:K$98)&gt;10,IF(AND(ISNUMBER('Test Sample Data'!K11),'Test Sample Data'!K11&lt;$B$1,'Test Sample Data'!K11&gt;0),'Test Sample Data'!K11,$B$1),"")</f>
        <v/>
      </c>
      <c r="L12" s="15" t="str">
        <f>IF(SUM('Test Sample Data'!L$3:L$98)&gt;10,IF(AND(ISNUMBER('Test Sample Data'!L11),'Test Sample Data'!L11&lt;$B$1,'Test Sample Data'!L11&gt;0),'Test Sample Data'!L11,$B$1),"")</f>
        <v/>
      </c>
      <c r="M12" s="15" t="str">
        <f>IF(SUM('Test Sample Data'!M$3:M$98)&gt;10,IF(AND(ISNUMBER('Test Sample Data'!M11),'Test Sample Data'!M11&lt;$B$1,'Test Sample Data'!M11&gt;0),'Test Sample Data'!M11,$B$1),"")</f>
        <v/>
      </c>
      <c r="N12" s="15" t="str">
        <f>'Gene Table'!D11</f>
        <v>NM_000660</v>
      </c>
      <c r="O12" s="14" t="s">
        <v>41</v>
      </c>
      <c r="P12" s="15" t="str">
        <f>IF(SUM('Control Sample Data'!D$3:D$98)&gt;10,IF(AND(ISNUMBER('Control Sample Data'!D11),'Control Sample Data'!D11&lt;$B$1,'Control Sample Data'!D11&gt;0),'Control Sample Data'!D11,$B$1),"")</f>
        <v/>
      </c>
      <c r="Q12" s="15" t="str">
        <f>IF(SUM('Control Sample Data'!E$3:E$98)&gt;10,IF(AND(ISNUMBER('Control Sample Data'!E11),'Control Sample Data'!E11&lt;$B$1,'Control Sample Data'!E11&gt;0),'Control Sample Data'!E11,$B$1),"")</f>
        <v/>
      </c>
      <c r="R12" s="15" t="str">
        <f>IF(SUM('Control Sample Data'!F$3:F$98)&gt;10,IF(AND(ISNUMBER('Control Sample Data'!F11),'Control Sample Data'!F11&lt;$B$1,'Control Sample Data'!F11&gt;0),'Control Sample Data'!F11,$B$1),"")</f>
        <v/>
      </c>
      <c r="S12" s="15" t="str">
        <f>IF(SUM('Control Sample Data'!G$3:G$98)&gt;10,IF(AND(ISNUMBER('Control Sample Data'!G11),'Control Sample Data'!G11&lt;$B$1,'Control Sample Data'!G11&gt;0),'Control Sample Data'!G11,$B$1),"")</f>
        <v/>
      </c>
      <c r="T12" s="15" t="str">
        <f>IF(SUM('Control Sample Data'!H$3:H$98)&gt;10,IF(AND(ISNUMBER('Control Sample Data'!H11),'Control Sample Data'!H11&lt;$B$1,'Control Sample Data'!H11&gt;0),'Control Sample Data'!H11,$B$1),"")</f>
        <v/>
      </c>
      <c r="U12" s="15" t="str">
        <f>IF(SUM('Control Sample Data'!I$3:I$98)&gt;10,IF(AND(ISNUMBER('Control Sample Data'!I11),'Control Sample Data'!I11&lt;$B$1,'Control Sample Data'!I11&gt;0),'Control Sample Data'!I11,$B$1),"")</f>
        <v/>
      </c>
      <c r="V12" s="15" t="str">
        <f>IF(SUM('Control Sample Data'!J$3:J$98)&gt;10,IF(AND(ISNUMBER('Control Sample Data'!J11),'Control Sample Data'!J11&lt;$B$1,'Control Sample Data'!J11&gt;0),'Control Sample Data'!J11,$B$1),"")</f>
        <v/>
      </c>
      <c r="W12" s="15" t="str">
        <f>IF(SUM('Control Sample Data'!K$3:K$98)&gt;10,IF(AND(ISNUMBER('Control Sample Data'!K11),'Control Sample Data'!K11&lt;$B$1,'Control Sample Data'!K11&gt;0),'Control Sample Data'!K11,$B$1),"")</f>
        <v/>
      </c>
      <c r="X12" s="15" t="str">
        <f>IF(SUM('Control Sample Data'!L$3:L$98)&gt;10,IF(AND(ISNUMBER('Control Sample Data'!L11),'Control Sample Data'!L11&lt;$B$1,'Control Sample Data'!L11&gt;0),'Control Sample Data'!L11,$B$1),"")</f>
        <v/>
      </c>
      <c r="Y12" s="15" t="str">
        <f>IF(SUM('Control Sample Data'!M$3:M$98)&gt;10,IF(AND(ISNUMBER('Control Sample Data'!M11),'Control Sample Data'!M11&lt;$B$1,'Control Sample Data'!M11&gt;0),'Control Sample Data'!M11,$B$1),"")</f>
        <v/>
      </c>
      <c r="Z12" s="20" t="str">
        <f>IF(ISERROR(VLOOKUP('Choose Housekeeping Genes'!$C11,Calculations!$C$4:$M$99,2,0)),"",VLOOKUP('Choose Housekeeping Genes'!$C11,Calculations!$C$4:$M$99,2,0))</f>
        <v/>
      </c>
      <c r="AA12" s="20" t="str">
        <f>IF(ISERROR(VLOOKUP('Choose Housekeeping Genes'!$C11,Calculations!$C$4:$M$99,3,0)),"",VLOOKUP('Choose Housekeeping Genes'!$C11,Calculations!$C$4:$M$99,3,0))</f>
        <v/>
      </c>
      <c r="AB12" s="20" t="str">
        <f>IF(ISERROR(VLOOKUP('Choose Housekeeping Genes'!$C11,Calculations!$C$4:$M$99,4,0)),"",VLOOKUP('Choose Housekeeping Genes'!$C11,Calculations!$C$4:$M$99,4,0))</f>
        <v/>
      </c>
      <c r="AC12" s="20" t="str">
        <f>IF(ISERROR(VLOOKUP('Choose Housekeeping Genes'!$C11,Calculations!$C$4:$M$99,5,0)),"",VLOOKUP('Choose Housekeeping Genes'!$C11,Calculations!$C$4:$M$99,5,0))</f>
        <v/>
      </c>
      <c r="AD12" s="20" t="str">
        <f>IF(ISERROR(VLOOKUP('Choose Housekeeping Genes'!$C11,Calculations!$C$4:$M$99,6,0)),"",VLOOKUP('Choose Housekeeping Genes'!$C11,Calculations!$C$4:$M$99,6,0))</f>
        <v/>
      </c>
      <c r="AE12" s="20" t="str">
        <f>IF(ISERROR(VLOOKUP('Choose Housekeeping Genes'!$C11,Calculations!$C$4:$M$99,7,0)),"",VLOOKUP('Choose Housekeeping Genes'!$C11,Calculations!$C$4:$M$99,7,0))</f>
        <v/>
      </c>
      <c r="AF12" s="20" t="str">
        <f>IF(ISERROR(VLOOKUP('Choose Housekeeping Genes'!$C11,Calculations!$C$4:$M$99,8,0)),"",VLOOKUP('Choose Housekeeping Genes'!$C11,Calculations!$C$4:$M$99,8,0))</f>
        <v/>
      </c>
      <c r="AG12" s="20" t="str">
        <f>IF(ISERROR(VLOOKUP('Choose Housekeeping Genes'!$C11,Calculations!$C$4:$M$99,9,0)),"",VLOOKUP('Choose Housekeeping Genes'!$C11,Calculations!$C$4:$M$99,9,0))</f>
        <v/>
      </c>
      <c r="AH12" s="20" t="str">
        <f>IF(ISERROR(VLOOKUP('Choose Housekeeping Genes'!$C11,Calculations!$C$4:$M$99,10,0)),"",VLOOKUP('Choose Housekeeping Genes'!$C11,Calculations!$C$4:$M$99,10,0))</f>
        <v/>
      </c>
      <c r="AI12" s="20" t="str">
        <f>IF(ISERROR(VLOOKUP('Choose Housekeeping Genes'!$C11,Calculations!$C$4:$M$99,11,0)),"",VLOOKUP('Choose Housekeeping Genes'!$C11,Calculations!$C$4:$M$99,11,0))</f>
        <v/>
      </c>
      <c r="AJ12" s="20" t="str">
        <f>IF(ISERROR(VLOOKUP('Choose Housekeeping Genes'!$C11,Calculations!$C$4:$Y$99,14,0)),"",VLOOKUP('Choose Housekeeping Genes'!$C11,Calculations!$C$4:$Y$99,14,0))</f>
        <v/>
      </c>
      <c r="AK12" s="20" t="str">
        <f>IF(ISERROR(VLOOKUP('Choose Housekeeping Genes'!$C11,Calculations!$C$4:$Y$99,15,0)),"",VLOOKUP('Choose Housekeeping Genes'!$C11,Calculations!$C$4:$Y$99,15,0))</f>
        <v/>
      </c>
      <c r="AL12" s="20" t="str">
        <f>IF(ISERROR(VLOOKUP('Choose Housekeeping Genes'!$C11,Calculations!$C$4:$Y$99,16,0)),"",VLOOKUP('Choose Housekeeping Genes'!$C11,Calculations!$C$4:$Y$99,16,0))</f>
        <v/>
      </c>
      <c r="AM12" s="20" t="str">
        <f>IF(ISERROR(VLOOKUP('Choose Housekeeping Genes'!$C11,Calculations!$C$4:$Y$99,17,0)),"",VLOOKUP('Choose Housekeeping Genes'!$C11,Calculations!$C$4:$Y$99,17,0))</f>
        <v/>
      </c>
      <c r="AN12" s="20" t="str">
        <f>IF(ISERROR(VLOOKUP('Choose Housekeeping Genes'!$C11,Calculations!$C$4:$Y$99,18,0)),"",VLOOKUP('Choose Housekeeping Genes'!$C11,Calculations!$C$4:$Y$99,18,0))</f>
        <v/>
      </c>
      <c r="AO12" s="20" t="str">
        <f>IF(ISERROR(VLOOKUP('Choose Housekeeping Genes'!$C11,Calculations!$C$4:$Y$99,19,0)),"",VLOOKUP('Choose Housekeeping Genes'!$C11,Calculations!$C$4:$Y$99,19,0))</f>
        <v/>
      </c>
      <c r="AP12" s="20" t="str">
        <f>IF(ISERROR(VLOOKUP('Choose Housekeeping Genes'!$C11,Calculations!$C$4:$Y$99,20,0)),"",VLOOKUP('Choose Housekeeping Genes'!$C11,Calculations!$C$4:$Y$99,20,0))</f>
        <v/>
      </c>
      <c r="AQ12" s="20" t="str">
        <f>IF(ISERROR(VLOOKUP('Choose Housekeeping Genes'!$C11,Calculations!$C$4:$Y$99,21,0)),"",VLOOKUP('Choose Housekeeping Genes'!$C11,Calculations!$C$4:$Y$99,21,0))</f>
        <v/>
      </c>
      <c r="AR12" s="20" t="str">
        <f>IF(ISERROR(VLOOKUP('Choose Housekeeping Genes'!$C11,Calculations!$C$4:$Y$99,22,0)),"",VLOOKUP('Choose Housekeeping Genes'!$C11,Calculations!$C$4:$Y$99,22,0))</f>
        <v/>
      </c>
      <c r="AS12" s="20" t="str">
        <f>IF(ISERROR(VLOOKUP('Choose Housekeeping Genes'!$C11,Calculations!$C$4:$Y$99,23,0)),"",VLOOKUP('Choose Housekeeping Genes'!$C11,Calculations!$C$4:$Y$99,23,0))</f>
        <v/>
      </c>
      <c r="AT12" s="34" t="str">
        <f t="shared" si="0"/>
        <v/>
      </c>
      <c r="AU12" s="34" t="str">
        <f t="shared" si="1"/>
        <v/>
      </c>
      <c r="AV12" s="34" t="str">
        <f t="shared" si="2"/>
        <v/>
      </c>
      <c r="AW12" s="34" t="str">
        <f t="shared" si="3"/>
        <v/>
      </c>
      <c r="AX12" s="34" t="str">
        <f t="shared" si="4"/>
        <v/>
      </c>
      <c r="AY12" s="34" t="str">
        <f t="shared" si="5"/>
        <v/>
      </c>
      <c r="AZ12" s="34" t="str">
        <f t="shared" si="6"/>
        <v/>
      </c>
      <c r="BA12" s="34" t="str">
        <f t="shared" si="7"/>
        <v/>
      </c>
      <c r="BB12" s="34" t="str">
        <f t="shared" si="8"/>
        <v/>
      </c>
      <c r="BC12" s="34" t="str">
        <f t="shared" si="9"/>
        <v/>
      </c>
      <c r="BD12" s="34" t="str">
        <f t="shared" si="10"/>
        <v/>
      </c>
      <c r="BE12" s="34" t="str">
        <f t="shared" si="11"/>
        <v/>
      </c>
      <c r="BF12" s="34" t="str">
        <f t="shared" si="12"/>
        <v/>
      </c>
      <c r="BG12" s="34" t="str">
        <f t="shared" si="13"/>
        <v/>
      </c>
      <c r="BH12" s="34" t="str">
        <f t="shared" si="14"/>
        <v/>
      </c>
      <c r="BI12" s="34" t="str">
        <f t="shared" si="15"/>
        <v/>
      </c>
      <c r="BJ12" s="34" t="str">
        <f t="shared" si="16"/>
        <v/>
      </c>
      <c r="BK12" s="34" t="str">
        <f t="shared" si="17"/>
        <v/>
      </c>
      <c r="BL12" s="34" t="str">
        <f t="shared" si="18"/>
        <v/>
      </c>
      <c r="BM12" s="34" t="str">
        <f t="shared" si="19"/>
        <v/>
      </c>
      <c r="BN12" s="36" t="e">
        <f t="shared" si="21"/>
        <v>#DIV/0!</v>
      </c>
      <c r="BO12" s="36" t="e">
        <f t="shared" si="22"/>
        <v>#DIV/0!</v>
      </c>
      <c r="BP12" s="37" t="str">
        <f t="shared" si="23"/>
        <v/>
      </c>
      <c r="BQ12" s="37" t="str">
        <f t="shared" si="24"/>
        <v/>
      </c>
      <c r="BR12" s="37" t="str">
        <f t="shared" si="25"/>
        <v/>
      </c>
      <c r="BS12" s="37" t="str">
        <f t="shared" si="26"/>
        <v/>
      </c>
      <c r="BT12" s="37" t="str">
        <f t="shared" si="27"/>
        <v/>
      </c>
      <c r="BU12" s="37" t="str">
        <f t="shared" si="28"/>
        <v/>
      </c>
      <c r="BV12" s="37" t="str">
        <f t="shared" si="29"/>
        <v/>
      </c>
      <c r="BW12" s="37" t="str">
        <f t="shared" si="30"/>
        <v/>
      </c>
      <c r="BX12" s="37" t="str">
        <f t="shared" si="31"/>
        <v/>
      </c>
      <c r="BY12" s="37" t="str">
        <f t="shared" si="32"/>
        <v/>
      </c>
      <c r="BZ12" s="37" t="str">
        <f t="shared" si="33"/>
        <v/>
      </c>
      <c r="CA12" s="37" t="str">
        <f t="shared" si="34"/>
        <v/>
      </c>
      <c r="CB12" s="37" t="str">
        <f t="shared" si="35"/>
        <v/>
      </c>
      <c r="CC12" s="37" t="str">
        <f t="shared" si="36"/>
        <v/>
      </c>
      <c r="CD12" s="37" t="str">
        <f t="shared" si="37"/>
        <v/>
      </c>
      <c r="CE12" s="37" t="str">
        <f t="shared" si="38"/>
        <v/>
      </c>
      <c r="CF12" s="37" t="str">
        <f t="shared" si="39"/>
        <v/>
      </c>
      <c r="CG12" s="37" t="str">
        <f t="shared" si="40"/>
        <v/>
      </c>
      <c r="CH12" s="37" t="str">
        <f t="shared" si="41"/>
        <v/>
      </c>
      <c r="CI12" s="37" t="str">
        <f t="shared" si="42"/>
        <v/>
      </c>
    </row>
    <row r="13" spans="1:87" ht="12.75">
      <c r="A13" s="16"/>
      <c r="B13" s="14" t="str">
        <f>IF('Gene Table'!D12="","",'Gene Table'!D12)</f>
        <v>NM_019077</v>
      </c>
      <c r="C13" s="14" t="s">
        <v>45</v>
      </c>
      <c r="D13" s="15" t="str">
        <f>IF(SUM('Test Sample Data'!D$3:D$98)&gt;10,IF(AND(ISNUMBER('Test Sample Data'!D12),'Test Sample Data'!D12&lt;$B$1,'Test Sample Data'!D12&gt;0),'Test Sample Data'!D12,$B$1),"")</f>
        <v/>
      </c>
      <c r="E13" s="15" t="str">
        <f>IF(SUM('Test Sample Data'!E$3:E$98)&gt;10,IF(AND(ISNUMBER('Test Sample Data'!E12),'Test Sample Data'!E12&lt;$B$1,'Test Sample Data'!E12&gt;0),'Test Sample Data'!E12,$B$1),"")</f>
        <v/>
      </c>
      <c r="F13" s="15" t="str">
        <f>IF(SUM('Test Sample Data'!F$3:F$98)&gt;10,IF(AND(ISNUMBER('Test Sample Data'!F12),'Test Sample Data'!F12&lt;$B$1,'Test Sample Data'!F12&gt;0),'Test Sample Data'!F12,$B$1),"")</f>
        <v/>
      </c>
      <c r="G13" s="15" t="str">
        <f>IF(SUM('Test Sample Data'!G$3:G$98)&gt;10,IF(AND(ISNUMBER('Test Sample Data'!G12),'Test Sample Data'!G12&lt;$B$1,'Test Sample Data'!G12&gt;0),'Test Sample Data'!G12,$B$1),"")</f>
        <v/>
      </c>
      <c r="H13" s="15" t="str">
        <f>IF(SUM('Test Sample Data'!H$3:H$98)&gt;10,IF(AND(ISNUMBER('Test Sample Data'!H12),'Test Sample Data'!H12&lt;$B$1,'Test Sample Data'!H12&gt;0),'Test Sample Data'!H12,$B$1),"")</f>
        <v/>
      </c>
      <c r="I13" s="15" t="str">
        <f>IF(SUM('Test Sample Data'!I$3:I$98)&gt;10,IF(AND(ISNUMBER('Test Sample Data'!I12),'Test Sample Data'!I12&lt;$B$1,'Test Sample Data'!I12&gt;0),'Test Sample Data'!I12,$B$1),"")</f>
        <v/>
      </c>
      <c r="J13" s="15" t="str">
        <f>IF(SUM('Test Sample Data'!J$3:J$98)&gt;10,IF(AND(ISNUMBER('Test Sample Data'!J12),'Test Sample Data'!J12&lt;$B$1,'Test Sample Data'!J12&gt;0),'Test Sample Data'!J12,$B$1),"")</f>
        <v/>
      </c>
      <c r="K13" s="15" t="str">
        <f>IF(SUM('Test Sample Data'!K$3:K$98)&gt;10,IF(AND(ISNUMBER('Test Sample Data'!K12),'Test Sample Data'!K12&lt;$B$1,'Test Sample Data'!K12&gt;0),'Test Sample Data'!K12,$B$1),"")</f>
        <v/>
      </c>
      <c r="L13" s="15" t="str">
        <f>IF(SUM('Test Sample Data'!L$3:L$98)&gt;10,IF(AND(ISNUMBER('Test Sample Data'!L12),'Test Sample Data'!L12&lt;$B$1,'Test Sample Data'!L12&gt;0),'Test Sample Data'!L12,$B$1),"")</f>
        <v/>
      </c>
      <c r="M13" s="15" t="str">
        <f>IF(SUM('Test Sample Data'!M$3:M$98)&gt;10,IF(AND(ISNUMBER('Test Sample Data'!M12),'Test Sample Data'!M12&lt;$B$1,'Test Sample Data'!M12&gt;0),'Test Sample Data'!M12,$B$1),"")</f>
        <v/>
      </c>
      <c r="N13" s="15" t="str">
        <f>'Gene Table'!D12</f>
        <v>NM_019077</v>
      </c>
      <c r="O13" s="14" t="s">
        <v>45</v>
      </c>
      <c r="P13" s="15" t="str">
        <f>IF(SUM('Control Sample Data'!D$3:D$98)&gt;10,IF(AND(ISNUMBER('Control Sample Data'!D12),'Control Sample Data'!D12&lt;$B$1,'Control Sample Data'!D12&gt;0),'Control Sample Data'!D12,$B$1),"")</f>
        <v/>
      </c>
      <c r="Q13" s="15" t="str">
        <f>IF(SUM('Control Sample Data'!E$3:E$98)&gt;10,IF(AND(ISNUMBER('Control Sample Data'!E12),'Control Sample Data'!E12&lt;$B$1,'Control Sample Data'!E12&gt;0),'Control Sample Data'!E12,$B$1),"")</f>
        <v/>
      </c>
      <c r="R13" s="15" t="str">
        <f>IF(SUM('Control Sample Data'!F$3:F$98)&gt;10,IF(AND(ISNUMBER('Control Sample Data'!F12),'Control Sample Data'!F12&lt;$B$1,'Control Sample Data'!F12&gt;0),'Control Sample Data'!F12,$B$1),"")</f>
        <v/>
      </c>
      <c r="S13" s="15" t="str">
        <f>IF(SUM('Control Sample Data'!G$3:G$98)&gt;10,IF(AND(ISNUMBER('Control Sample Data'!G12),'Control Sample Data'!G12&lt;$B$1,'Control Sample Data'!G12&gt;0),'Control Sample Data'!G12,$B$1),"")</f>
        <v/>
      </c>
      <c r="T13" s="15" t="str">
        <f>IF(SUM('Control Sample Data'!H$3:H$98)&gt;10,IF(AND(ISNUMBER('Control Sample Data'!H12),'Control Sample Data'!H12&lt;$B$1,'Control Sample Data'!H12&gt;0),'Control Sample Data'!H12,$B$1),"")</f>
        <v/>
      </c>
      <c r="U13" s="15" t="str">
        <f>IF(SUM('Control Sample Data'!I$3:I$98)&gt;10,IF(AND(ISNUMBER('Control Sample Data'!I12),'Control Sample Data'!I12&lt;$B$1,'Control Sample Data'!I12&gt;0),'Control Sample Data'!I12,$B$1),"")</f>
        <v/>
      </c>
      <c r="V13" s="15" t="str">
        <f>IF(SUM('Control Sample Data'!J$3:J$98)&gt;10,IF(AND(ISNUMBER('Control Sample Data'!J12),'Control Sample Data'!J12&lt;$B$1,'Control Sample Data'!J12&gt;0),'Control Sample Data'!J12,$B$1),"")</f>
        <v/>
      </c>
      <c r="W13" s="15" t="str">
        <f>IF(SUM('Control Sample Data'!K$3:K$98)&gt;10,IF(AND(ISNUMBER('Control Sample Data'!K12),'Control Sample Data'!K12&lt;$B$1,'Control Sample Data'!K12&gt;0),'Control Sample Data'!K12,$B$1),"")</f>
        <v/>
      </c>
      <c r="X13" s="15" t="str">
        <f>IF(SUM('Control Sample Data'!L$3:L$98)&gt;10,IF(AND(ISNUMBER('Control Sample Data'!L12),'Control Sample Data'!L12&lt;$B$1,'Control Sample Data'!L12&gt;0),'Control Sample Data'!L12,$B$1),"")</f>
        <v/>
      </c>
      <c r="Y13" s="15" t="str">
        <f>IF(SUM('Control Sample Data'!M$3:M$98)&gt;10,IF(AND(ISNUMBER('Control Sample Data'!M12),'Control Sample Data'!M12&lt;$B$1,'Control Sample Data'!M12&gt;0),'Control Sample Data'!M12,$B$1),"")</f>
        <v/>
      </c>
      <c r="Z13" s="20" t="str">
        <f>IF(ISERROR(VLOOKUP('Choose Housekeeping Genes'!$C12,Calculations!$C$4:$M$99,2,0)),"",VLOOKUP('Choose Housekeeping Genes'!$C12,Calculations!$C$4:$M$99,2,0))</f>
        <v/>
      </c>
      <c r="AA13" s="20" t="str">
        <f>IF(ISERROR(VLOOKUP('Choose Housekeeping Genes'!$C12,Calculations!$C$4:$M$99,3,0)),"",VLOOKUP('Choose Housekeeping Genes'!$C12,Calculations!$C$4:$M$99,3,0))</f>
        <v/>
      </c>
      <c r="AB13" s="20" t="str">
        <f>IF(ISERROR(VLOOKUP('Choose Housekeeping Genes'!$C12,Calculations!$C$4:$M$99,4,0)),"",VLOOKUP('Choose Housekeeping Genes'!$C12,Calculations!$C$4:$M$99,4,0))</f>
        <v/>
      </c>
      <c r="AC13" s="20" t="str">
        <f>IF(ISERROR(VLOOKUP('Choose Housekeeping Genes'!$C12,Calculations!$C$4:$M$99,5,0)),"",VLOOKUP('Choose Housekeeping Genes'!$C12,Calculations!$C$4:$M$99,5,0))</f>
        <v/>
      </c>
      <c r="AD13" s="20" t="str">
        <f>IF(ISERROR(VLOOKUP('Choose Housekeeping Genes'!$C12,Calculations!$C$4:$M$99,6,0)),"",VLOOKUP('Choose Housekeeping Genes'!$C12,Calculations!$C$4:$M$99,6,0))</f>
        <v/>
      </c>
      <c r="AE13" s="20" t="str">
        <f>IF(ISERROR(VLOOKUP('Choose Housekeeping Genes'!$C12,Calculations!$C$4:$M$99,7,0)),"",VLOOKUP('Choose Housekeeping Genes'!$C12,Calculations!$C$4:$M$99,7,0))</f>
        <v/>
      </c>
      <c r="AF13" s="20" t="str">
        <f>IF(ISERROR(VLOOKUP('Choose Housekeeping Genes'!$C12,Calculations!$C$4:$M$99,8,0)),"",VLOOKUP('Choose Housekeeping Genes'!$C12,Calculations!$C$4:$M$99,8,0))</f>
        <v/>
      </c>
      <c r="AG13" s="20" t="str">
        <f>IF(ISERROR(VLOOKUP('Choose Housekeeping Genes'!$C12,Calculations!$C$4:$M$99,9,0)),"",VLOOKUP('Choose Housekeeping Genes'!$C12,Calculations!$C$4:$M$99,9,0))</f>
        <v/>
      </c>
      <c r="AH13" s="20" t="str">
        <f>IF(ISERROR(VLOOKUP('Choose Housekeeping Genes'!$C12,Calculations!$C$4:$M$99,10,0)),"",VLOOKUP('Choose Housekeeping Genes'!$C12,Calculations!$C$4:$M$99,10,0))</f>
        <v/>
      </c>
      <c r="AI13" s="20" t="str">
        <f>IF(ISERROR(VLOOKUP('Choose Housekeeping Genes'!$C12,Calculations!$C$4:$M$99,11,0)),"",VLOOKUP('Choose Housekeeping Genes'!$C12,Calculations!$C$4:$M$99,11,0))</f>
        <v/>
      </c>
      <c r="AJ13" s="20" t="str">
        <f>IF(ISERROR(VLOOKUP('Choose Housekeeping Genes'!$C12,Calculations!$C$4:$Y$99,14,0)),"",VLOOKUP('Choose Housekeeping Genes'!$C12,Calculations!$C$4:$Y$99,14,0))</f>
        <v/>
      </c>
      <c r="AK13" s="20" t="str">
        <f>IF(ISERROR(VLOOKUP('Choose Housekeeping Genes'!$C12,Calculations!$C$4:$Y$99,15,0)),"",VLOOKUP('Choose Housekeeping Genes'!$C12,Calculations!$C$4:$Y$99,15,0))</f>
        <v/>
      </c>
      <c r="AL13" s="20" t="str">
        <f>IF(ISERROR(VLOOKUP('Choose Housekeeping Genes'!$C12,Calculations!$C$4:$Y$99,16,0)),"",VLOOKUP('Choose Housekeeping Genes'!$C12,Calculations!$C$4:$Y$99,16,0))</f>
        <v/>
      </c>
      <c r="AM13" s="20" t="str">
        <f>IF(ISERROR(VLOOKUP('Choose Housekeeping Genes'!$C12,Calculations!$C$4:$Y$99,17,0)),"",VLOOKUP('Choose Housekeeping Genes'!$C12,Calculations!$C$4:$Y$99,17,0))</f>
        <v/>
      </c>
      <c r="AN13" s="20" t="str">
        <f>IF(ISERROR(VLOOKUP('Choose Housekeeping Genes'!$C12,Calculations!$C$4:$Y$99,18,0)),"",VLOOKUP('Choose Housekeeping Genes'!$C12,Calculations!$C$4:$Y$99,18,0))</f>
        <v/>
      </c>
      <c r="AO13" s="20" t="str">
        <f>IF(ISERROR(VLOOKUP('Choose Housekeeping Genes'!$C12,Calculations!$C$4:$Y$99,19,0)),"",VLOOKUP('Choose Housekeeping Genes'!$C12,Calculations!$C$4:$Y$99,19,0))</f>
        <v/>
      </c>
      <c r="AP13" s="20" t="str">
        <f>IF(ISERROR(VLOOKUP('Choose Housekeeping Genes'!$C12,Calculations!$C$4:$Y$99,20,0)),"",VLOOKUP('Choose Housekeeping Genes'!$C12,Calculations!$C$4:$Y$99,20,0))</f>
        <v/>
      </c>
      <c r="AQ13" s="20" t="str">
        <f>IF(ISERROR(VLOOKUP('Choose Housekeeping Genes'!$C12,Calculations!$C$4:$Y$99,21,0)),"",VLOOKUP('Choose Housekeeping Genes'!$C12,Calculations!$C$4:$Y$99,21,0))</f>
        <v/>
      </c>
      <c r="AR13" s="20" t="str">
        <f>IF(ISERROR(VLOOKUP('Choose Housekeeping Genes'!$C12,Calculations!$C$4:$Y$99,22,0)),"",VLOOKUP('Choose Housekeeping Genes'!$C12,Calculations!$C$4:$Y$99,22,0))</f>
        <v/>
      </c>
      <c r="AS13" s="20" t="str">
        <f>IF(ISERROR(VLOOKUP('Choose Housekeeping Genes'!$C12,Calculations!$C$4:$Y$99,23,0)),"",VLOOKUP('Choose Housekeeping Genes'!$C12,Calculations!$C$4:$Y$99,23,0))</f>
        <v/>
      </c>
      <c r="AT13" s="34" t="str">
        <f t="shared" si="0"/>
        <v/>
      </c>
      <c r="AU13" s="34" t="str">
        <f t="shared" si="1"/>
        <v/>
      </c>
      <c r="AV13" s="34" t="str">
        <f t="shared" si="2"/>
        <v/>
      </c>
      <c r="AW13" s="34" t="str">
        <f t="shared" si="3"/>
        <v/>
      </c>
      <c r="AX13" s="34" t="str">
        <f t="shared" si="4"/>
        <v/>
      </c>
      <c r="AY13" s="34" t="str">
        <f t="shared" si="5"/>
        <v/>
      </c>
      <c r="AZ13" s="34" t="str">
        <f t="shared" si="6"/>
        <v/>
      </c>
      <c r="BA13" s="34" t="str">
        <f t="shared" si="7"/>
        <v/>
      </c>
      <c r="BB13" s="34" t="str">
        <f t="shared" si="8"/>
        <v/>
      </c>
      <c r="BC13" s="34" t="str">
        <f t="shared" si="9"/>
        <v/>
      </c>
      <c r="BD13" s="34" t="str">
        <f t="shared" si="10"/>
        <v/>
      </c>
      <c r="BE13" s="34" t="str">
        <f t="shared" si="11"/>
        <v/>
      </c>
      <c r="BF13" s="34" t="str">
        <f t="shared" si="12"/>
        <v/>
      </c>
      <c r="BG13" s="34" t="str">
        <f t="shared" si="13"/>
        <v/>
      </c>
      <c r="BH13" s="34" t="str">
        <f t="shared" si="14"/>
        <v/>
      </c>
      <c r="BI13" s="34" t="str">
        <f t="shared" si="15"/>
        <v/>
      </c>
      <c r="BJ13" s="34" t="str">
        <f t="shared" si="16"/>
        <v/>
      </c>
      <c r="BK13" s="34" t="str">
        <f t="shared" si="17"/>
        <v/>
      </c>
      <c r="BL13" s="34" t="str">
        <f t="shared" si="18"/>
        <v/>
      </c>
      <c r="BM13" s="34" t="str">
        <f t="shared" si="19"/>
        <v/>
      </c>
      <c r="BN13" s="36" t="e">
        <f t="shared" si="21"/>
        <v>#DIV/0!</v>
      </c>
      <c r="BO13" s="36" t="e">
        <f t="shared" si="22"/>
        <v>#DIV/0!</v>
      </c>
      <c r="BP13" s="37" t="str">
        <f t="shared" si="23"/>
        <v/>
      </c>
      <c r="BQ13" s="37" t="str">
        <f t="shared" si="24"/>
        <v/>
      </c>
      <c r="BR13" s="37" t="str">
        <f t="shared" si="25"/>
        <v/>
      </c>
      <c r="BS13" s="37" t="str">
        <f t="shared" si="26"/>
        <v/>
      </c>
      <c r="BT13" s="37" t="str">
        <f t="shared" si="27"/>
        <v/>
      </c>
      <c r="BU13" s="37" t="str">
        <f t="shared" si="28"/>
        <v/>
      </c>
      <c r="BV13" s="37" t="str">
        <f t="shared" si="29"/>
        <v/>
      </c>
      <c r="BW13" s="37" t="str">
        <f t="shared" si="30"/>
        <v/>
      </c>
      <c r="BX13" s="37" t="str">
        <f t="shared" si="31"/>
        <v/>
      </c>
      <c r="BY13" s="37" t="str">
        <f t="shared" si="32"/>
        <v/>
      </c>
      <c r="BZ13" s="37" t="str">
        <f t="shared" si="33"/>
        <v/>
      </c>
      <c r="CA13" s="37" t="str">
        <f t="shared" si="34"/>
        <v/>
      </c>
      <c r="CB13" s="37" t="str">
        <f t="shared" si="35"/>
        <v/>
      </c>
      <c r="CC13" s="37" t="str">
        <f t="shared" si="36"/>
        <v/>
      </c>
      <c r="CD13" s="37" t="str">
        <f t="shared" si="37"/>
        <v/>
      </c>
      <c r="CE13" s="37" t="str">
        <f t="shared" si="38"/>
        <v/>
      </c>
      <c r="CF13" s="37" t="str">
        <f t="shared" si="39"/>
        <v/>
      </c>
      <c r="CG13" s="37" t="str">
        <f t="shared" si="40"/>
        <v/>
      </c>
      <c r="CH13" s="37" t="str">
        <f t="shared" si="41"/>
        <v/>
      </c>
      <c r="CI13" s="37" t="str">
        <f t="shared" si="42"/>
        <v/>
      </c>
    </row>
    <row r="14" spans="1:87" ht="12.75">
      <c r="A14" s="16"/>
      <c r="B14" s="14" t="str">
        <f>IF('Gene Table'!D13="","",'Gene Table'!D13)</f>
        <v>NM_000773</v>
      </c>
      <c r="C14" s="14" t="s">
        <v>49</v>
      </c>
      <c r="D14" s="15" t="str">
        <f>IF(SUM('Test Sample Data'!D$3:D$98)&gt;10,IF(AND(ISNUMBER('Test Sample Data'!D13),'Test Sample Data'!D13&lt;$B$1,'Test Sample Data'!D13&gt;0),'Test Sample Data'!D13,$B$1),"")</f>
        <v/>
      </c>
      <c r="E14" s="15" t="str">
        <f>IF(SUM('Test Sample Data'!E$3:E$98)&gt;10,IF(AND(ISNUMBER('Test Sample Data'!E13),'Test Sample Data'!E13&lt;$B$1,'Test Sample Data'!E13&gt;0),'Test Sample Data'!E13,$B$1),"")</f>
        <v/>
      </c>
      <c r="F14" s="15" t="str">
        <f>IF(SUM('Test Sample Data'!F$3:F$98)&gt;10,IF(AND(ISNUMBER('Test Sample Data'!F13),'Test Sample Data'!F13&lt;$B$1,'Test Sample Data'!F13&gt;0),'Test Sample Data'!F13,$B$1),"")</f>
        <v/>
      </c>
      <c r="G14" s="15" t="str">
        <f>IF(SUM('Test Sample Data'!G$3:G$98)&gt;10,IF(AND(ISNUMBER('Test Sample Data'!G13),'Test Sample Data'!G13&lt;$B$1,'Test Sample Data'!G13&gt;0),'Test Sample Data'!G13,$B$1),"")</f>
        <v/>
      </c>
      <c r="H14" s="15" t="str">
        <f>IF(SUM('Test Sample Data'!H$3:H$98)&gt;10,IF(AND(ISNUMBER('Test Sample Data'!H13),'Test Sample Data'!H13&lt;$B$1,'Test Sample Data'!H13&gt;0),'Test Sample Data'!H13,$B$1),"")</f>
        <v/>
      </c>
      <c r="I14" s="15" t="str">
        <f>IF(SUM('Test Sample Data'!I$3:I$98)&gt;10,IF(AND(ISNUMBER('Test Sample Data'!I13),'Test Sample Data'!I13&lt;$B$1,'Test Sample Data'!I13&gt;0),'Test Sample Data'!I13,$B$1),"")</f>
        <v/>
      </c>
      <c r="J14" s="15" t="str">
        <f>IF(SUM('Test Sample Data'!J$3:J$98)&gt;10,IF(AND(ISNUMBER('Test Sample Data'!J13),'Test Sample Data'!J13&lt;$B$1,'Test Sample Data'!J13&gt;0),'Test Sample Data'!J13,$B$1),"")</f>
        <v/>
      </c>
      <c r="K14" s="15" t="str">
        <f>IF(SUM('Test Sample Data'!K$3:K$98)&gt;10,IF(AND(ISNUMBER('Test Sample Data'!K13),'Test Sample Data'!K13&lt;$B$1,'Test Sample Data'!K13&gt;0),'Test Sample Data'!K13,$B$1),"")</f>
        <v/>
      </c>
      <c r="L14" s="15" t="str">
        <f>IF(SUM('Test Sample Data'!L$3:L$98)&gt;10,IF(AND(ISNUMBER('Test Sample Data'!L13),'Test Sample Data'!L13&lt;$B$1,'Test Sample Data'!L13&gt;0),'Test Sample Data'!L13,$B$1),"")</f>
        <v/>
      </c>
      <c r="M14" s="15" t="str">
        <f>IF(SUM('Test Sample Data'!M$3:M$98)&gt;10,IF(AND(ISNUMBER('Test Sample Data'!M13),'Test Sample Data'!M13&lt;$B$1,'Test Sample Data'!M13&gt;0),'Test Sample Data'!M13,$B$1),"")</f>
        <v/>
      </c>
      <c r="N14" s="15" t="str">
        <f>'Gene Table'!D13</f>
        <v>NM_000773</v>
      </c>
      <c r="O14" s="14" t="s">
        <v>49</v>
      </c>
      <c r="P14" s="15" t="str">
        <f>IF(SUM('Control Sample Data'!D$3:D$98)&gt;10,IF(AND(ISNUMBER('Control Sample Data'!D13),'Control Sample Data'!D13&lt;$B$1,'Control Sample Data'!D13&gt;0),'Control Sample Data'!D13,$B$1),"")</f>
        <v/>
      </c>
      <c r="Q14" s="15" t="str">
        <f>IF(SUM('Control Sample Data'!E$3:E$98)&gt;10,IF(AND(ISNUMBER('Control Sample Data'!E13),'Control Sample Data'!E13&lt;$B$1,'Control Sample Data'!E13&gt;0),'Control Sample Data'!E13,$B$1),"")</f>
        <v/>
      </c>
      <c r="R14" s="15" t="str">
        <f>IF(SUM('Control Sample Data'!F$3:F$98)&gt;10,IF(AND(ISNUMBER('Control Sample Data'!F13),'Control Sample Data'!F13&lt;$B$1,'Control Sample Data'!F13&gt;0),'Control Sample Data'!F13,$B$1),"")</f>
        <v/>
      </c>
      <c r="S14" s="15" t="str">
        <f>IF(SUM('Control Sample Data'!G$3:G$98)&gt;10,IF(AND(ISNUMBER('Control Sample Data'!G13),'Control Sample Data'!G13&lt;$B$1,'Control Sample Data'!G13&gt;0),'Control Sample Data'!G13,$B$1),"")</f>
        <v/>
      </c>
      <c r="T14" s="15" t="str">
        <f>IF(SUM('Control Sample Data'!H$3:H$98)&gt;10,IF(AND(ISNUMBER('Control Sample Data'!H13),'Control Sample Data'!H13&lt;$B$1,'Control Sample Data'!H13&gt;0),'Control Sample Data'!H13,$B$1),"")</f>
        <v/>
      </c>
      <c r="U14" s="15" t="str">
        <f>IF(SUM('Control Sample Data'!I$3:I$98)&gt;10,IF(AND(ISNUMBER('Control Sample Data'!I13),'Control Sample Data'!I13&lt;$B$1,'Control Sample Data'!I13&gt;0),'Control Sample Data'!I13,$B$1),"")</f>
        <v/>
      </c>
      <c r="V14" s="15" t="str">
        <f>IF(SUM('Control Sample Data'!J$3:J$98)&gt;10,IF(AND(ISNUMBER('Control Sample Data'!J13),'Control Sample Data'!J13&lt;$B$1,'Control Sample Data'!J13&gt;0),'Control Sample Data'!J13,$B$1),"")</f>
        <v/>
      </c>
      <c r="W14" s="15" t="str">
        <f>IF(SUM('Control Sample Data'!K$3:K$98)&gt;10,IF(AND(ISNUMBER('Control Sample Data'!K13),'Control Sample Data'!K13&lt;$B$1,'Control Sample Data'!K13&gt;0),'Control Sample Data'!K13,$B$1),"")</f>
        <v/>
      </c>
      <c r="X14" s="15" t="str">
        <f>IF(SUM('Control Sample Data'!L$3:L$98)&gt;10,IF(AND(ISNUMBER('Control Sample Data'!L13),'Control Sample Data'!L13&lt;$B$1,'Control Sample Data'!L13&gt;0),'Control Sample Data'!L13,$B$1),"")</f>
        <v/>
      </c>
      <c r="Y14" s="15" t="str">
        <f>IF(SUM('Control Sample Data'!M$3:M$98)&gt;10,IF(AND(ISNUMBER('Control Sample Data'!M13),'Control Sample Data'!M13&lt;$B$1,'Control Sample Data'!M13&gt;0),'Control Sample Data'!M13,$B$1),"")</f>
        <v/>
      </c>
      <c r="Z14" s="20" t="str">
        <f>IF(ISERROR(VLOOKUP('Choose Housekeeping Genes'!$C13,Calculations!$C$4:$M$99,2,0)),"",VLOOKUP('Choose Housekeeping Genes'!$C13,Calculations!$C$4:$M$99,2,0))</f>
        <v/>
      </c>
      <c r="AA14" s="20" t="str">
        <f>IF(ISERROR(VLOOKUP('Choose Housekeeping Genes'!$C13,Calculations!$C$4:$M$99,3,0)),"",VLOOKUP('Choose Housekeeping Genes'!$C13,Calculations!$C$4:$M$99,3,0))</f>
        <v/>
      </c>
      <c r="AB14" s="20" t="str">
        <f>IF(ISERROR(VLOOKUP('Choose Housekeeping Genes'!$C13,Calculations!$C$4:$M$99,4,0)),"",VLOOKUP('Choose Housekeeping Genes'!$C13,Calculations!$C$4:$M$99,4,0))</f>
        <v/>
      </c>
      <c r="AC14" s="20" t="str">
        <f>IF(ISERROR(VLOOKUP('Choose Housekeeping Genes'!$C13,Calculations!$C$4:$M$99,5,0)),"",VLOOKUP('Choose Housekeeping Genes'!$C13,Calculations!$C$4:$M$99,5,0))</f>
        <v/>
      </c>
      <c r="AD14" s="20" t="str">
        <f>IF(ISERROR(VLOOKUP('Choose Housekeeping Genes'!$C13,Calculations!$C$4:$M$99,6,0)),"",VLOOKUP('Choose Housekeeping Genes'!$C13,Calculations!$C$4:$M$99,6,0))</f>
        <v/>
      </c>
      <c r="AE14" s="20" t="str">
        <f>IF(ISERROR(VLOOKUP('Choose Housekeeping Genes'!$C13,Calculations!$C$4:$M$99,7,0)),"",VLOOKUP('Choose Housekeeping Genes'!$C13,Calculations!$C$4:$M$99,7,0))</f>
        <v/>
      </c>
      <c r="AF14" s="20" t="str">
        <f>IF(ISERROR(VLOOKUP('Choose Housekeeping Genes'!$C13,Calculations!$C$4:$M$99,8,0)),"",VLOOKUP('Choose Housekeeping Genes'!$C13,Calculations!$C$4:$M$99,8,0))</f>
        <v/>
      </c>
      <c r="AG14" s="20" t="str">
        <f>IF(ISERROR(VLOOKUP('Choose Housekeeping Genes'!$C13,Calculations!$C$4:$M$99,9,0)),"",VLOOKUP('Choose Housekeeping Genes'!$C13,Calculations!$C$4:$M$99,9,0))</f>
        <v/>
      </c>
      <c r="AH14" s="20" t="str">
        <f>IF(ISERROR(VLOOKUP('Choose Housekeeping Genes'!$C13,Calculations!$C$4:$M$99,10,0)),"",VLOOKUP('Choose Housekeeping Genes'!$C13,Calculations!$C$4:$M$99,10,0))</f>
        <v/>
      </c>
      <c r="AI14" s="20" t="str">
        <f>IF(ISERROR(VLOOKUP('Choose Housekeeping Genes'!$C13,Calculations!$C$4:$M$99,11,0)),"",VLOOKUP('Choose Housekeeping Genes'!$C13,Calculations!$C$4:$M$99,11,0))</f>
        <v/>
      </c>
      <c r="AJ14" s="20" t="str">
        <f>IF(ISERROR(VLOOKUP('Choose Housekeeping Genes'!$C13,Calculations!$C$4:$Y$99,14,0)),"",VLOOKUP('Choose Housekeeping Genes'!$C13,Calculations!$C$4:$Y$99,14,0))</f>
        <v/>
      </c>
      <c r="AK14" s="20" t="str">
        <f>IF(ISERROR(VLOOKUP('Choose Housekeeping Genes'!$C13,Calculations!$C$4:$Y$99,15,0)),"",VLOOKUP('Choose Housekeeping Genes'!$C13,Calculations!$C$4:$Y$99,15,0))</f>
        <v/>
      </c>
      <c r="AL14" s="20" t="str">
        <f>IF(ISERROR(VLOOKUP('Choose Housekeeping Genes'!$C13,Calculations!$C$4:$Y$99,16,0)),"",VLOOKUP('Choose Housekeeping Genes'!$C13,Calculations!$C$4:$Y$99,16,0))</f>
        <v/>
      </c>
      <c r="AM14" s="20" t="str">
        <f>IF(ISERROR(VLOOKUP('Choose Housekeeping Genes'!$C13,Calculations!$C$4:$Y$99,17,0)),"",VLOOKUP('Choose Housekeeping Genes'!$C13,Calculations!$C$4:$Y$99,17,0))</f>
        <v/>
      </c>
      <c r="AN14" s="20" t="str">
        <f>IF(ISERROR(VLOOKUP('Choose Housekeeping Genes'!$C13,Calculations!$C$4:$Y$99,18,0)),"",VLOOKUP('Choose Housekeeping Genes'!$C13,Calculations!$C$4:$Y$99,18,0))</f>
        <v/>
      </c>
      <c r="AO14" s="20" t="str">
        <f>IF(ISERROR(VLOOKUP('Choose Housekeeping Genes'!$C13,Calculations!$C$4:$Y$99,19,0)),"",VLOOKUP('Choose Housekeeping Genes'!$C13,Calculations!$C$4:$Y$99,19,0))</f>
        <v/>
      </c>
      <c r="AP14" s="20" t="str">
        <f>IF(ISERROR(VLOOKUP('Choose Housekeeping Genes'!$C13,Calculations!$C$4:$Y$99,20,0)),"",VLOOKUP('Choose Housekeeping Genes'!$C13,Calculations!$C$4:$Y$99,20,0))</f>
        <v/>
      </c>
      <c r="AQ14" s="20" t="str">
        <f>IF(ISERROR(VLOOKUP('Choose Housekeeping Genes'!$C13,Calculations!$C$4:$Y$99,21,0)),"",VLOOKUP('Choose Housekeeping Genes'!$C13,Calculations!$C$4:$Y$99,21,0))</f>
        <v/>
      </c>
      <c r="AR14" s="20" t="str">
        <f>IF(ISERROR(VLOOKUP('Choose Housekeeping Genes'!$C13,Calculations!$C$4:$Y$99,22,0)),"",VLOOKUP('Choose Housekeeping Genes'!$C13,Calculations!$C$4:$Y$99,22,0))</f>
        <v/>
      </c>
      <c r="AS14" s="20" t="str">
        <f>IF(ISERROR(VLOOKUP('Choose Housekeeping Genes'!$C13,Calculations!$C$4:$Y$99,23,0)),"",VLOOKUP('Choose Housekeeping Genes'!$C13,Calculations!$C$4:$Y$99,23,0))</f>
        <v/>
      </c>
      <c r="AT14" s="34" t="str">
        <f t="shared" si="0"/>
        <v/>
      </c>
      <c r="AU14" s="34" t="str">
        <f t="shared" si="1"/>
        <v/>
      </c>
      <c r="AV14" s="34" t="str">
        <f t="shared" si="2"/>
        <v/>
      </c>
      <c r="AW14" s="34" t="str">
        <f t="shared" si="3"/>
        <v/>
      </c>
      <c r="AX14" s="34" t="str">
        <f t="shared" si="4"/>
        <v/>
      </c>
      <c r="AY14" s="34" t="str">
        <f t="shared" si="5"/>
        <v/>
      </c>
      <c r="AZ14" s="34" t="str">
        <f t="shared" si="6"/>
        <v/>
      </c>
      <c r="BA14" s="34" t="str">
        <f t="shared" si="7"/>
        <v/>
      </c>
      <c r="BB14" s="34" t="str">
        <f t="shared" si="8"/>
        <v/>
      </c>
      <c r="BC14" s="34" t="str">
        <f t="shared" si="9"/>
        <v/>
      </c>
      <c r="BD14" s="34" t="str">
        <f t="shared" si="10"/>
        <v/>
      </c>
      <c r="BE14" s="34" t="str">
        <f t="shared" si="11"/>
        <v/>
      </c>
      <c r="BF14" s="34" t="str">
        <f t="shared" si="12"/>
        <v/>
      </c>
      <c r="BG14" s="34" t="str">
        <f t="shared" si="13"/>
        <v/>
      </c>
      <c r="BH14" s="34" t="str">
        <f t="shared" si="14"/>
        <v/>
      </c>
      <c r="BI14" s="34" t="str">
        <f t="shared" si="15"/>
        <v/>
      </c>
      <c r="BJ14" s="34" t="str">
        <f t="shared" si="16"/>
        <v/>
      </c>
      <c r="BK14" s="34" t="str">
        <f t="shared" si="17"/>
        <v/>
      </c>
      <c r="BL14" s="34" t="str">
        <f t="shared" si="18"/>
        <v/>
      </c>
      <c r="BM14" s="34" t="str">
        <f t="shared" si="19"/>
        <v/>
      </c>
      <c r="BN14" s="36" t="e">
        <f t="shared" si="21"/>
        <v>#DIV/0!</v>
      </c>
      <c r="BO14" s="36" t="e">
        <f t="shared" si="22"/>
        <v>#DIV/0!</v>
      </c>
      <c r="BP14" s="37" t="str">
        <f t="shared" si="23"/>
        <v/>
      </c>
      <c r="BQ14" s="37" t="str">
        <f t="shared" si="24"/>
        <v/>
      </c>
      <c r="BR14" s="37" t="str">
        <f t="shared" si="25"/>
        <v/>
      </c>
      <c r="BS14" s="37" t="str">
        <f t="shared" si="26"/>
        <v/>
      </c>
      <c r="BT14" s="37" t="str">
        <f t="shared" si="27"/>
        <v/>
      </c>
      <c r="BU14" s="37" t="str">
        <f t="shared" si="28"/>
        <v/>
      </c>
      <c r="BV14" s="37" t="str">
        <f t="shared" si="29"/>
        <v/>
      </c>
      <c r="BW14" s="37" t="str">
        <f t="shared" si="30"/>
        <v/>
      </c>
      <c r="BX14" s="37" t="str">
        <f t="shared" si="31"/>
        <v/>
      </c>
      <c r="BY14" s="37" t="str">
        <f t="shared" si="32"/>
        <v/>
      </c>
      <c r="BZ14" s="37" t="str">
        <f t="shared" si="33"/>
        <v/>
      </c>
      <c r="CA14" s="37" t="str">
        <f t="shared" si="34"/>
        <v/>
      </c>
      <c r="CB14" s="37" t="str">
        <f t="shared" si="35"/>
        <v/>
      </c>
      <c r="CC14" s="37" t="str">
        <f t="shared" si="36"/>
        <v/>
      </c>
      <c r="CD14" s="37" t="str">
        <f t="shared" si="37"/>
        <v/>
      </c>
      <c r="CE14" s="37" t="str">
        <f t="shared" si="38"/>
        <v/>
      </c>
      <c r="CF14" s="37" t="str">
        <f t="shared" si="39"/>
        <v/>
      </c>
      <c r="CG14" s="37" t="str">
        <f t="shared" si="40"/>
        <v/>
      </c>
      <c r="CH14" s="37" t="str">
        <f t="shared" si="41"/>
        <v/>
      </c>
      <c r="CI14" s="37" t="str">
        <f t="shared" si="42"/>
        <v/>
      </c>
    </row>
    <row r="15" spans="1:87" ht="12.75">
      <c r="A15" s="16"/>
      <c r="B15" s="14" t="str">
        <f>IF('Gene Table'!D14="","",'Gene Table'!D14)</f>
        <v>NM_000499</v>
      </c>
      <c r="C15" s="14" t="s">
        <v>53</v>
      </c>
      <c r="D15" s="15" t="str">
        <f>IF(SUM('Test Sample Data'!D$3:D$98)&gt;10,IF(AND(ISNUMBER('Test Sample Data'!D14),'Test Sample Data'!D14&lt;$B$1,'Test Sample Data'!D14&gt;0),'Test Sample Data'!D14,$B$1),"")</f>
        <v/>
      </c>
      <c r="E15" s="15" t="str">
        <f>IF(SUM('Test Sample Data'!E$3:E$98)&gt;10,IF(AND(ISNUMBER('Test Sample Data'!E14),'Test Sample Data'!E14&lt;$B$1,'Test Sample Data'!E14&gt;0),'Test Sample Data'!E14,$B$1),"")</f>
        <v/>
      </c>
      <c r="F15" s="15" t="str">
        <f>IF(SUM('Test Sample Data'!F$3:F$98)&gt;10,IF(AND(ISNUMBER('Test Sample Data'!F14),'Test Sample Data'!F14&lt;$B$1,'Test Sample Data'!F14&gt;0),'Test Sample Data'!F14,$B$1),"")</f>
        <v/>
      </c>
      <c r="G15" s="15" t="str">
        <f>IF(SUM('Test Sample Data'!G$3:G$98)&gt;10,IF(AND(ISNUMBER('Test Sample Data'!G14),'Test Sample Data'!G14&lt;$B$1,'Test Sample Data'!G14&gt;0),'Test Sample Data'!G14,$B$1),"")</f>
        <v/>
      </c>
      <c r="H15" s="15" t="str">
        <f>IF(SUM('Test Sample Data'!H$3:H$98)&gt;10,IF(AND(ISNUMBER('Test Sample Data'!H14),'Test Sample Data'!H14&lt;$B$1,'Test Sample Data'!H14&gt;0),'Test Sample Data'!H14,$B$1),"")</f>
        <v/>
      </c>
      <c r="I15" s="15" t="str">
        <f>IF(SUM('Test Sample Data'!I$3:I$98)&gt;10,IF(AND(ISNUMBER('Test Sample Data'!I14),'Test Sample Data'!I14&lt;$B$1,'Test Sample Data'!I14&gt;0),'Test Sample Data'!I14,$B$1),"")</f>
        <v/>
      </c>
      <c r="J15" s="15" t="str">
        <f>IF(SUM('Test Sample Data'!J$3:J$98)&gt;10,IF(AND(ISNUMBER('Test Sample Data'!J14),'Test Sample Data'!J14&lt;$B$1,'Test Sample Data'!J14&gt;0),'Test Sample Data'!J14,$B$1),"")</f>
        <v/>
      </c>
      <c r="K15" s="15" t="str">
        <f>IF(SUM('Test Sample Data'!K$3:K$98)&gt;10,IF(AND(ISNUMBER('Test Sample Data'!K14),'Test Sample Data'!K14&lt;$B$1,'Test Sample Data'!K14&gt;0),'Test Sample Data'!K14,$B$1),"")</f>
        <v/>
      </c>
      <c r="L15" s="15" t="str">
        <f>IF(SUM('Test Sample Data'!L$3:L$98)&gt;10,IF(AND(ISNUMBER('Test Sample Data'!L14),'Test Sample Data'!L14&lt;$B$1,'Test Sample Data'!L14&gt;0),'Test Sample Data'!L14,$B$1),"")</f>
        <v/>
      </c>
      <c r="M15" s="15" t="str">
        <f>IF(SUM('Test Sample Data'!M$3:M$98)&gt;10,IF(AND(ISNUMBER('Test Sample Data'!M14),'Test Sample Data'!M14&lt;$B$1,'Test Sample Data'!M14&gt;0),'Test Sample Data'!M14,$B$1),"")</f>
        <v/>
      </c>
      <c r="N15" s="15" t="str">
        <f>'Gene Table'!D14</f>
        <v>NM_000499</v>
      </c>
      <c r="O15" s="14" t="s">
        <v>53</v>
      </c>
      <c r="P15" s="15" t="str">
        <f>IF(SUM('Control Sample Data'!D$3:D$98)&gt;10,IF(AND(ISNUMBER('Control Sample Data'!D14),'Control Sample Data'!D14&lt;$B$1,'Control Sample Data'!D14&gt;0),'Control Sample Data'!D14,$B$1),"")</f>
        <v/>
      </c>
      <c r="Q15" s="15" t="str">
        <f>IF(SUM('Control Sample Data'!E$3:E$98)&gt;10,IF(AND(ISNUMBER('Control Sample Data'!E14),'Control Sample Data'!E14&lt;$B$1,'Control Sample Data'!E14&gt;0),'Control Sample Data'!E14,$B$1),"")</f>
        <v/>
      </c>
      <c r="R15" s="15" t="str">
        <f>IF(SUM('Control Sample Data'!F$3:F$98)&gt;10,IF(AND(ISNUMBER('Control Sample Data'!F14),'Control Sample Data'!F14&lt;$B$1,'Control Sample Data'!F14&gt;0),'Control Sample Data'!F14,$B$1),"")</f>
        <v/>
      </c>
      <c r="S15" s="15" t="str">
        <f>IF(SUM('Control Sample Data'!G$3:G$98)&gt;10,IF(AND(ISNUMBER('Control Sample Data'!G14),'Control Sample Data'!G14&lt;$B$1,'Control Sample Data'!G14&gt;0),'Control Sample Data'!G14,$B$1),"")</f>
        <v/>
      </c>
      <c r="T15" s="15" t="str">
        <f>IF(SUM('Control Sample Data'!H$3:H$98)&gt;10,IF(AND(ISNUMBER('Control Sample Data'!H14),'Control Sample Data'!H14&lt;$B$1,'Control Sample Data'!H14&gt;0),'Control Sample Data'!H14,$B$1),"")</f>
        <v/>
      </c>
      <c r="U15" s="15" t="str">
        <f>IF(SUM('Control Sample Data'!I$3:I$98)&gt;10,IF(AND(ISNUMBER('Control Sample Data'!I14),'Control Sample Data'!I14&lt;$B$1,'Control Sample Data'!I14&gt;0),'Control Sample Data'!I14,$B$1),"")</f>
        <v/>
      </c>
      <c r="V15" s="15" t="str">
        <f>IF(SUM('Control Sample Data'!J$3:J$98)&gt;10,IF(AND(ISNUMBER('Control Sample Data'!J14),'Control Sample Data'!J14&lt;$B$1,'Control Sample Data'!J14&gt;0),'Control Sample Data'!J14,$B$1),"")</f>
        <v/>
      </c>
      <c r="W15" s="15" t="str">
        <f>IF(SUM('Control Sample Data'!K$3:K$98)&gt;10,IF(AND(ISNUMBER('Control Sample Data'!K14),'Control Sample Data'!K14&lt;$B$1,'Control Sample Data'!K14&gt;0),'Control Sample Data'!K14,$B$1),"")</f>
        <v/>
      </c>
      <c r="X15" s="15" t="str">
        <f>IF(SUM('Control Sample Data'!L$3:L$98)&gt;10,IF(AND(ISNUMBER('Control Sample Data'!L14),'Control Sample Data'!L14&lt;$B$1,'Control Sample Data'!L14&gt;0),'Control Sample Data'!L14,$B$1),"")</f>
        <v/>
      </c>
      <c r="Y15" s="15" t="str">
        <f>IF(SUM('Control Sample Data'!M$3:M$98)&gt;10,IF(AND(ISNUMBER('Control Sample Data'!M14),'Control Sample Data'!M14&lt;$B$1,'Control Sample Data'!M14&gt;0),'Control Sample Data'!M14,$B$1),"")</f>
        <v/>
      </c>
      <c r="Z15" s="20" t="str">
        <f>IF(ISERROR(VLOOKUP('Choose Housekeeping Genes'!$C14,Calculations!$C$4:$M$99,2,0)),"",VLOOKUP('Choose Housekeeping Genes'!$C14,Calculations!$C$4:$M$99,2,0))</f>
        <v/>
      </c>
      <c r="AA15" s="20" t="str">
        <f>IF(ISERROR(VLOOKUP('Choose Housekeeping Genes'!$C14,Calculations!$C$4:$M$99,3,0)),"",VLOOKUP('Choose Housekeeping Genes'!$C14,Calculations!$C$4:$M$99,3,0))</f>
        <v/>
      </c>
      <c r="AB15" s="20" t="str">
        <f>IF(ISERROR(VLOOKUP('Choose Housekeeping Genes'!$C14,Calculations!$C$4:$M$99,4,0)),"",VLOOKUP('Choose Housekeeping Genes'!$C14,Calculations!$C$4:$M$99,4,0))</f>
        <v/>
      </c>
      <c r="AC15" s="20" t="str">
        <f>IF(ISERROR(VLOOKUP('Choose Housekeeping Genes'!$C14,Calculations!$C$4:$M$99,5,0)),"",VLOOKUP('Choose Housekeeping Genes'!$C14,Calculations!$C$4:$M$99,5,0))</f>
        <v/>
      </c>
      <c r="AD15" s="20" t="str">
        <f>IF(ISERROR(VLOOKUP('Choose Housekeeping Genes'!$C14,Calculations!$C$4:$M$99,6,0)),"",VLOOKUP('Choose Housekeeping Genes'!$C14,Calculations!$C$4:$M$99,6,0))</f>
        <v/>
      </c>
      <c r="AE15" s="20" t="str">
        <f>IF(ISERROR(VLOOKUP('Choose Housekeeping Genes'!$C14,Calculations!$C$4:$M$99,7,0)),"",VLOOKUP('Choose Housekeeping Genes'!$C14,Calculations!$C$4:$M$99,7,0))</f>
        <v/>
      </c>
      <c r="AF15" s="20" t="str">
        <f>IF(ISERROR(VLOOKUP('Choose Housekeeping Genes'!$C14,Calculations!$C$4:$M$99,8,0)),"",VLOOKUP('Choose Housekeeping Genes'!$C14,Calculations!$C$4:$M$99,8,0))</f>
        <v/>
      </c>
      <c r="AG15" s="20" t="str">
        <f>IF(ISERROR(VLOOKUP('Choose Housekeeping Genes'!$C14,Calculations!$C$4:$M$99,9,0)),"",VLOOKUP('Choose Housekeeping Genes'!$C14,Calculations!$C$4:$M$99,9,0))</f>
        <v/>
      </c>
      <c r="AH15" s="20" t="str">
        <f>IF(ISERROR(VLOOKUP('Choose Housekeeping Genes'!$C14,Calculations!$C$4:$M$99,10,0)),"",VLOOKUP('Choose Housekeeping Genes'!$C14,Calculations!$C$4:$M$99,10,0))</f>
        <v/>
      </c>
      <c r="AI15" s="20" t="str">
        <f>IF(ISERROR(VLOOKUP('Choose Housekeeping Genes'!$C14,Calculations!$C$4:$M$99,11,0)),"",VLOOKUP('Choose Housekeeping Genes'!$C14,Calculations!$C$4:$M$99,11,0))</f>
        <v/>
      </c>
      <c r="AJ15" s="20" t="str">
        <f>IF(ISERROR(VLOOKUP('Choose Housekeeping Genes'!$C14,Calculations!$C$4:$Y$99,14,0)),"",VLOOKUP('Choose Housekeeping Genes'!$C14,Calculations!$C$4:$Y$99,14,0))</f>
        <v/>
      </c>
      <c r="AK15" s="20" t="str">
        <f>IF(ISERROR(VLOOKUP('Choose Housekeeping Genes'!$C14,Calculations!$C$4:$Y$99,15,0)),"",VLOOKUP('Choose Housekeeping Genes'!$C14,Calculations!$C$4:$Y$99,15,0))</f>
        <v/>
      </c>
      <c r="AL15" s="20" t="str">
        <f>IF(ISERROR(VLOOKUP('Choose Housekeeping Genes'!$C14,Calculations!$C$4:$Y$99,16,0)),"",VLOOKUP('Choose Housekeeping Genes'!$C14,Calculations!$C$4:$Y$99,16,0))</f>
        <v/>
      </c>
      <c r="AM15" s="20" t="str">
        <f>IF(ISERROR(VLOOKUP('Choose Housekeeping Genes'!$C14,Calculations!$C$4:$Y$99,17,0)),"",VLOOKUP('Choose Housekeeping Genes'!$C14,Calculations!$C$4:$Y$99,17,0))</f>
        <v/>
      </c>
      <c r="AN15" s="20" t="str">
        <f>IF(ISERROR(VLOOKUP('Choose Housekeeping Genes'!$C14,Calculations!$C$4:$Y$99,18,0)),"",VLOOKUP('Choose Housekeeping Genes'!$C14,Calculations!$C$4:$Y$99,18,0))</f>
        <v/>
      </c>
      <c r="AO15" s="20" t="str">
        <f>IF(ISERROR(VLOOKUP('Choose Housekeeping Genes'!$C14,Calculations!$C$4:$Y$99,19,0)),"",VLOOKUP('Choose Housekeeping Genes'!$C14,Calculations!$C$4:$Y$99,19,0))</f>
        <v/>
      </c>
      <c r="AP15" s="20" t="str">
        <f>IF(ISERROR(VLOOKUP('Choose Housekeeping Genes'!$C14,Calculations!$C$4:$Y$99,20,0)),"",VLOOKUP('Choose Housekeeping Genes'!$C14,Calculations!$C$4:$Y$99,20,0))</f>
        <v/>
      </c>
      <c r="AQ15" s="20" t="str">
        <f>IF(ISERROR(VLOOKUP('Choose Housekeeping Genes'!$C14,Calculations!$C$4:$Y$99,21,0)),"",VLOOKUP('Choose Housekeeping Genes'!$C14,Calculations!$C$4:$Y$99,21,0))</f>
        <v/>
      </c>
      <c r="AR15" s="20" t="str">
        <f>IF(ISERROR(VLOOKUP('Choose Housekeeping Genes'!$C14,Calculations!$C$4:$Y$99,22,0)),"",VLOOKUP('Choose Housekeeping Genes'!$C14,Calculations!$C$4:$Y$99,22,0))</f>
        <v/>
      </c>
      <c r="AS15" s="20" t="str">
        <f>IF(ISERROR(VLOOKUP('Choose Housekeeping Genes'!$C14,Calculations!$C$4:$Y$99,23,0)),"",VLOOKUP('Choose Housekeeping Genes'!$C14,Calculations!$C$4:$Y$99,23,0))</f>
        <v/>
      </c>
      <c r="AT15" s="34" t="str">
        <f t="shared" si="0"/>
        <v/>
      </c>
      <c r="AU15" s="34" t="str">
        <f t="shared" si="1"/>
        <v/>
      </c>
      <c r="AV15" s="34" t="str">
        <f t="shared" si="2"/>
        <v/>
      </c>
      <c r="AW15" s="34" t="str">
        <f t="shared" si="3"/>
        <v/>
      </c>
      <c r="AX15" s="34" t="str">
        <f t="shared" si="4"/>
        <v/>
      </c>
      <c r="AY15" s="34" t="str">
        <f t="shared" si="5"/>
        <v/>
      </c>
      <c r="AZ15" s="34" t="str">
        <f t="shared" si="6"/>
        <v/>
      </c>
      <c r="BA15" s="34" t="str">
        <f t="shared" si="7"/>
        <v/>
      </c>
      <c r="BB15" s="34" t="str">
        <f t="shared" si="8"/>
        <v/>
      </c>
      <c r="BC15" s="34" t="str">
        <f t="shared" si="9"/>
        <v/>
      </c>
      <c r="BD15" s="34" t="str">
        <f t="shared" si="10"/>
        <v/>
      </c>
      <c r="BE15" s="34" t="str">
        <f t="shared" si="11"/>
        <v/>
      </c>
      <c r="BF15" s="34" t="str">
        <f t="shared" si="12"/>
        <v/>
      </c>
      <c r="BG15" s="34" t="str">
        <f t="shared" si="13"/>
        <v/>
      </c>
      <c r="BH15" s="34" t="str">
        <f t="shared" si="14"/>
        <v/>
      </c>
      <c r="BI15" s="34" t="str">
        <f t="shared" si="15"/>
        <v/>
      </c>
      <c r="BJ15" s="34" t="str">
        <f t="shared" si="16"/>
        <v/>
      </c>
      <c r="BK15" s="34" t="str">
        <f t="shared" si="17"/>
        <v/>
      </c>
      <c r="BL15" s="34" t="str">
        <f t="shared" si="18"/>
        <v/>
      </c>
      <c r="BM15" s="34" t="str">
        <f t="shared" si="19"/>
        <v/>
      </c>
      <c r="BN15" s="36" t="e">
        <f t="shared" si="21"/>
        <v>#DIV/0!</v>
      </c>
      <c r="BO15" s="36" t="e">
        <f t="shared" si="22"/>
        <v>#DIV/0!</v>
      </c>
      <c r="BP15" s="37" t="str">
        <f t="shared" si="23"/>
        <v/>
      </c>
      <c r="BQ15" s="37" t="str">
        <f t="shared" si="24"/>
        <v/>
      </c>
      <c r="BR15" s="37" t="str">
        <f t="shared" si="25"/>
        <v/>
      </c>
      <c r="BS15" s="37" t="str">
        <f t="shared" si="26"/>
        <v/>
      </c>
      <c r="BT15" s="37" t="str">
        <f t="shared" si="27"/>
        <v/>
      </c>
      <c r="BU15" s="37" t="str">
        <f t="shared" si="28"/>
        <v/>
      </c>
      <c r="BV15" s="37" t="str">
        <f t="shared" si="29"/>
        <v/>
      </c>
      <c r="BW15" s="37" t="str">
        <f t="shared" si="30"/>
        <v/>
      </c>
      <c r="BX15" s="37" t="str">
        <f t="shared" si="31"/>
        <v/>
      </c>
      <c r="BY15" s="37" t="str">
        <f t="shared" si="32"/>
        <v/>
      </c>
      <c r="BZ15" s="37" t="str">
        <f t="shared" si="33"/>
        <v/>
      </c>
      <c r="CA15" s="37" t="str">
        <f t="shared" si="34"/>
        <v/>
      </c>
      <c r="CB15" s="37" t="str">
        <f t="shared" si="35"/>
        <v/>
      </c>
      <c r="CC15" s="37" t="str">
        <f t="shared" si="36"/>
        <v/>
      </c>
      <c r="CD15" s="37" t="str">
        <f t="shared" si="37"/>
        <v/>
      </c>
      <c r="CE15" s="37" t="str">
        <f t="shared" si="38"/>
        <v/>
      </c>
      <c r="CF15" s="37" t="str">
        <f t="shared" si="39"/>
        <v/>
      </c>
      <c r="CG15" s="37" t="str">
        <f t="shared" si="40"/>
        <v/>
      </c>
      <c r="CH15" s="37" t="str">
        <f t="shared" si="41"/>
        <v/>
      </c>
      <c r="CI15" s="37" t="str">
        <f t="shared" si="42"/>
        <v/>
      </c>
    </row>
    <row r="16" spans="1:87" ht="12.75">
      <c r="A16" s="16"/>
      <c r="B16" s="14" t="str">
        <f>IF('Gene Table'!D15="","",'Gene Table'!D15)</f>
        <v>BC008403</v>
      </c>
      <c r="C16" s="14" t="s">
        <v>57</v>
      </c>
      <c r="D16" s="15" t="str">
        <f>IF(SUM('Test Sample Data'!D$3:D$98)&gt;10,IF(AND(ISNUMBER('Test Sample Data'!D15),'Test Sample Data'!D15&lt;$B$1,'Test Sample Data'!D15&gt;0),'Test Sample Data'!D15,$B$1),"")</f>
        <v/>
      </c>
      <c r="E16" s="15" t="str">
        <f>IF(SUM('Test Sample Data'!E$3:E$98)&gt;10,IF(AND(ISNUMBER('Test Sample Data'!E15),'Test Sample Data'!E15&lt;$B$1,'Test Sample Data'!E15&gt;0),'Test Sample Data'!E15,$B$1),"")</f>
        <v/>
      </c>
      <c r="F16" s="15" t="str">
        <f>IF(SUM('Test Sample Data'!F$3:F$98)&gt;10,IF(AND(ISNUMBER('Test Sample Data'!F15),'Test Sample Data'!F15&lt;$B$1,'Test Sample Data'!F15&gt;0),'Test Sample Data'!F15,$B$1),"")</f>
        <v/>
      </c>
      <c r="G16" s="15" t="str">
        <f>IF(SUM('Test Sample Data'!G$3:G$98)&gt;10,IF(AND(ISNUMBER('Test Sample Data'!G15),'Test Sample Data'!G15&lt;$B$1,'Test Sample Data'!G15&gt;0),'Test Sample Data'!G15,$B$1),"")</f>
        <v/>
      </c>
      <c r="H16" s="15" t="str">
        <f>IF(SUM('Test Sample Data'!H$3:H$98)&gt;10,IF(AND(ISNUMBER('Test Sample Data'!H15),'Test Sample Data'!H15&lt;$B$1,'Test Sample Data'!H15&gt;0),'Test Sample Data'!H15,$B$1),"")</f>
        <v/>
      </c>
      <c r="I16" s="15" t="str">
        <f>IF(SUM('Test Sample Data'!I$3:I$98)&gt;10,IF(AND(ISNUMBER('Test Sample Data'!I15),'Test Sample Data'!I15&lt;$B$1,'Test Sample Data'!I15&gt;0),'Test Sample Data'!I15,$B$1),"")</f>
        <v/>
      </c>
      <c r="J16" s="15" t="str">
        <f>IF(SUM('Test Sample Data'!J$3:J$98)&gt;10,IF(AND(ISNUMBER('Test Sample Data'!J15),'Test Sample Data'!J15&lt;$B$1,'Test Sample Data'!J15&gt;0),'Test Sample Data'!J15,$B$1),"")</f>
        <v/>
      </c>
      <c r="K16" s="15" t="str">
        <f>IF(SUM('Test Sample Data'!K$3:K$98)&gt;10,IF(AND(ISNUMBER('Test Sample Data'!K15),'Test Sample Data'!K15&lt;$B$1,'Test Sample Data'!K15&gt;0),'Test Sample Data'!K15,$B$1),"")</f>
        <v/>
      </c>
      <c r="L16" s="15" t="str">
        <f>IF(SUM('Test Sample Data'!L$3:L$98)&gt;10,IF(AND(ISNUMBER('Test Sample Data'!L15),'Test Sample Data'!L15&lt;$B$1,'Test Sample Data'!L15&gt;0),'Test Sample Data'!L15,$B$1),"")</f>
        <v/>
      </c>
      <c r="M16" s="15" t="str">
        <f>IF(SUM('Test Sample Data'!M$3:M$98)&gt;10,IF(AND(ISNUMBER('Test Sample Data'!M15),'Test Sample Data'!M15&lt;$B$1,'Test Sample Data'!M15&gt;0),'Test Sample Data'!M15,$B$1),"")</f>
        <v/>
      </c>
      <c r="N16" s="15" t="str">
        <f>'Gene Table'!D15</f>
        <v>BC008403</v>
      </c>
      <c r="O16" s="14" t="s">
        <v>57</v>
      </c>
      <c r="P16" s="15" t="str">
        <f>IF(SUM('Control Sample Data'!D$3:D$98)&gt;10,IF(AND(ISNUMBER('Control Sample Data'!D15),'Control Sample Data'!D15&lt;$B$1,'Control Sample Data'!D15&gt;0),'Control Sample Data'!D15,$B$1),"")</f>
        <v/>
      </c>
      <c r="Q16" s="15" t="str">
        <f>IF(SUM('Control Sample Data'!E$3:E$98)&gt;10,IF(AND(ISNUMBER('Control Sample Data'!E15),'Control Sample Data'!E15&lt;$B$1,'Control Sample Data'!E15&gt;0),'Control Sample Data'!E15,$B$1),"")</f>
        <v/>
      </c>
      <c r="R16" s="15" t="str">
        <f>IF(SUM('Control Sample Data'!F$3:F$98)&gt;10,IF(AND(ISNUMBER('Control Sample Data'!F15),'Control Sample Data'!F15&lt;$B$1,'Control Sample Data'!F15&gt;0),'Control Sample Data'!F15,$B$1),"")</f>
        <v/>
      </c>
      <c r="S16" s="15" t="str">
        <f>IF(SUM('Control Sample Data'!G$3:G$98)&gt;10,IF(AND(ISNUMBER('Control Sample Data'!G15),'Control Sample Data'!G15&lt;$B$1,'Control Sample Data'!G15&gt;0),'Control Sample Data'!G15,$B$1),"")</f>
        <v/>
      </c>
      <c r="T16" s="15" t="str">
        <f>IF(SUM('Control Sample Data'!H$3:H$98)&gt;10,IF(AND(ISNUMBER('Control Sample Data'!H15),'Control Sample Data'!H15&lt;$B$1,'Control Sample Data'!H15&gt;0),'Control Sample Data'!H15,$B$1),"")</f>
        <v/>
      </c>
      <c r="U16" s="15" t="str">
        <f>IF(SUM('Control Sample Data'!I$3:I$98)&gt;10,IF(AND(ISNUMBER('Control Sample Data'!I15),'Control Sample Data'!I15&lt;$B$1,'Control Sample Data'!I15&gt;0),'Control Sample Data'!I15,$B$1),"")</f>
        <v/>
      </c>
      <c r="V16" s="15" t="str">
        <f>IF(SUM('Control Sample Data'!J$3:J$98)&gt;10,IF(AND(ISNUMBER('Control Sample Data'!J15),'Control Sample Data'!J15&lt;$B$1,'Control Sample Data'!J15&gt;0),'Control Sample Data'!J15,$B$1),"")</f>
        <v/>
      </c>
      <c r="W16" s="15" t="str">
        <f>IF(SUM('Control Sample Data'!K$3:K$98)&gt;10,IF(AND(ISNUMBER('Control Sample Data'!K15),'Control Sample Data'!K15&lt;$B$1,'Control Sample Data'!K15&gt;0),'Control Sample Data'!K15,$B$1),"")</f>
        <v/>
      </c>
      <c r="X16" s="15" t="str">
        <f>IF(SUM('Control Sample Data'!L$3:L$98)&gt;10,IF(AND(ISNUMBER('Control Sample Data'!L15),'Control Sample Data'!L15&lt;$B$1,'Control Sample Data'!L15&gt;0),'Control Sample Data'!L15,$B$1),"")</f>
        <v/>
      </c>
      <c r="Y16" s="15" t="str">
        <f>IF(SUM('Control Sample Data'!M$3:M$98)&gt;10,IF(AND(ISNUMBER('Control Sample Data'!M15),'Control Sample Data'!M15&lt;$B$1,'Control Sample Data'!M15&gt;0),'Control Sample Data'!M15,$B$1),"")</f>
        <v/>
      </c>
      <c r="Z16" s="20" t="str">
        <f>IF(ISERROR(VLOOKUP('Choose Housekeeping Genes'!$C15,Calculations!$C$4:$M$99,2,0)),"",VLOOKUP('Choose Housekeeping Genes'!$C15,Calculations!$C$4:$M$99,2,0))</f>
        <v/>
      </c>
      <c r="AA16" s="20" t="str">
        <f>IF(ISERROR(VLOOKUP('Choose Housekeeping Genes'!$C15,Calculations!$C$4:$M$99,3,0)),"",VLOOKUP('Choose Housekeeping Genes'!$C15,Calculations!$C$4:$M$99,3,0))</f>
        <v/>
      </c>
      <c r="AB16" s="20" t="str">
        <f>IF(ISERROR(VLOOKUP('Choose Housekeeping Genes'!$C15,Calculations!$C$4:$M$99,4,0)),"",VLOOKUP('Choose Housekeeping Genes'!$C15,Calculations!$C$4:$M$99,4,0))</f>
        <v/>
      </c>
      <c r="AC16" s="20" t="str">
        <f>IF(ISERROR(VLOOKUP('Choose Housekeeping Genes'!$C15,Calculations!$C$4:$M$99,5,0)),"",VLOOKUP('Choose Housekeeping Genes'!$C15,Calculations!$C$4:$M$99,5,0))</f>
        <v/>
      </c>
      <c r="AD16" s="20" t="str">
        <f>IF(ISERROR(VLOOKUP('Choose Housekeeping Genes'!$C15,Calculations!$C$4:$M$99,6,0)),"",VLOOKUP('Choose Housekeeping Genes'!$C15,Calculations!$C$4:$M$99,6,0))</f>
        <v/>
      </c>
      <c r="AE16" s="20" t="str">
        <f>IF(ISERROR(VLOOKUP('Choose Housekeeping Genes'!$C15,Calculations!$C$4:$M$99,7,0)),"",VLOOKUP('Choose Housekeeping Genes'!$C15,Calculations!$C$4:$M$99,7,0))</f>
        <v/>
      </c>
      <c r="AF16" s="20" t="str">
        <f>IF(ISERROR(VLOOKUP('Choose Housekeeping Genes'!$C15,Calculations!$C$4:$M$99,8,0)),"",VLOOKUP('Choose Housekeeping Genes'!$C15,Calculations!$C$4:$M$99,8,0))</f>
        <v/>
      </c>
      <c r="AG16" s="20" t="str">
        <f>IF(ISERROR(VLOOKUP('Choose Housekeeping Genes'!$C15,Calculations!$C$4:$M$99,9,0)),"",VLOOKUP('Choose Housekeeping Genes'!$C15,Calculations!$C$4:$M$99,9,0))</f>
        <v/>
      </c>
      <c r="AH16" s="20" t="str">
        <f>IF(ISERROR(VLOOKUP('Choose Housekeeping Genes'!$C15,Calculations!$C$4:$M$99,10,0)),"",VLOOKUP('Choose Housekeeping Genes'!$C15,Calculations!$C$4:$M$99,10,0))</f>
        <v/>
      </c>
      <c r="AI16" s="20" t="str">
        <f>IF(ISERROR(VLOOKUP('Choose Housekeeping Genes'!$C15,Calculations!$C$4:$M$99,11,0)),"",VLOOKUP('Choose Housekeeping Genes'!$C15,Calculations!$C$4:$M$99,11,0))</f>
        <v/>
      </c>
      <c r="AJ16" s="20" t="str">
        <f>IF(ISERROR(VLOOKUP('Choose Housekeeping Genes'!$C15,Calculations!$C$4:$Y$99,14,0)),"",VLOOKUP('Choose Housekeeping Genes'!$C15,Calculations!$C$4:$Y$99,14,0))</f>
        <v/>
      </c>
      <c r="AK16" s="20" t="str">
        <f>IF(ISERROR(VLOOKUP('Choose Housekeeping Genes'!$C15,Calculations!$C$4:$Y$99,15,0)),"",VLOOKUP('Choose Housekeeping Genes'!$C15,Calculations!$C$4:$Y$99,15,0))</f>
        <v/>
      </c>
      <c r="AL16" s="20" t="str">
        <f>IF(ISERROR(VLOOKUP('Choose Housekeeping Genes'!$C15,Calculations!$C$4:$Y$99,16,0)),"",VLOOKUP('Choose Housekeeping Genes'!$C15,Calculations!$C$4:$Y$99,16,0))</f>
        <v/>
      </c>
      <c r="AM16" s="20" t="str">
        <f>IF(ISERROR(VLOOKUP('Choose Housekeeping Genes'!$C15,Calculations!$C$4:$Y$99,17,0)),"",VLOOKUP('Choose Housekeeping Genes'!$C15,Calculations!$C$4:$Y$99,17,0))</f>
        <v/>
      </c>
      <c r="AN16" s="20" t="str">
        <f>IF(ISERROR(VLOOKUP('Choose Housekeeping Genes'!$C15,Calculations!$C$4:$Y$99,18,0)),"",VLOOKUP('Choose Housekeeping Genes'!$C15,Calculations!$C$4:$Y$99,18,0))</f>
        <v/>
      </c>
      <c r="AO16" s="20" t="str">
        <f>IF(ISERROR(VLOOKUP('Choose Housekeeping Genes'!$C15,Calculations!$C$4:$Y$99,19,0)),"",VLOOKUP('Choose Housekeeping Genes'!$C15,Calculations!$C$4:$Y$99,19,0))</f>
        <v/>
      </c>
      <c r="AP16" s="20" t="str">
        <f>IF(ISERROR(VLOOKUP('Choose Housekeeping Genes'!$C15,Calculations!$C$4:$Y$99,20,0)),"",VLOOKUP('Choose Housekeeping Genes'!$C15,Calculations!$C$4:$Y$99,20,0))</f>
        <v/>
      </c>
      <c r="AQ16" s="20" t="str">
        <f>IF(ISERROR(VLOOKUP('Choose Housekeeping Genes'!$C15,Calculations!$C$4:$Y$99,21,0)),"",VLOOKUP('Choose Housekeeping Genes'!$C15,Calculations!$C$4:$Y$99,21,0))</f>
        <v/>
      </c>
      <c r="AR16" s="20" t="str">
        <f>IF(ISERROR(VLOOKUP('Choose Housekeeping Genes'!$C15,Calculations!$C$4:$Y$99,22,0)),"",VLOOKUP('Choose Housekeeping Genes'!$C15,Calculations!$C$4:$Y$99,22,0))</f>
        <v/>
      </c>
      <c r="AS16" s="20" t="str">
        <f>IF(ISERROR(VLOOKUP('Choose Housekeeping Genes'!$C15,Calculations!$C$4:$Y$99,23,0)),"",VLOOKUP('Choose Housekeeping Genes'!$C15,Calculations!$C$4:$Y$99,23,0))</f>
        <v/>
      </c>
      <c r="AT16" s="34" t="str">
        <f t="shared" si="0"/>
        <v/>
      </c>
      <c r="AU16" s="34" t="str">
        <f t="shared" si="1"/>
        <v/>
      </c>
      <c r="AV16" s="34" t="str">
        <f t="shared" si="2"/>
        <v/>
      </c>
      <c r="AW16" s="34" t="str">
        <f t="shared" si="3"/>
        <v/>
      </c>
      <c r="AX16" s="34" t="str">
        <f t="shared" si="4"/>
        <v/>
      </c>
      <c r="AY16" s="34" t="str">
        <f t="shared" si="5"/>
        <v/>
      </c>
      <c r="AZ16" s="34" t="str">
        <f t="shared" si="6"/>
        <v/>
      </c>
      <c r="BA16" s="34" t="str">
        <f t="shared" si="7"/>
        <v/>
      </c>
      <c r="BB16" s="34" t="str">
        <f t="shared" si="8"/>
        <v/>
      </c>
      <c r="BC16" s="34" t="str">
        <f t="shared" si="9"/>
        <v/>
      </c>
      <c r="BD16" s="34" t="str">
        <f t="shared" si="10"/>
        <v/>
      </c>
      <c r="BE16" s="34" t="str">
        <f t="shared" si="11"/>
        <v/>
      </c>
      <c r="BF16" s="34" t="str">
        <f t="shared" si="12"/>
        <v/>
      </c>
      <c r="BG16" s="34" t="str">
        <f t="shared" si="13"/>
        <v/>
      </c>
      <c r="BH16" s="34" t="str">
        <f t="shared" si="14"/>
        <v/>
      </c>
      <c r="BI16" s="34" t="str">
        <f t="shared" si="15"/>
        <v/>
      </c>
      <c r="BJ16" s="34" t="str">
        <f t="shared" si="16"/>
        <v/>
      </c>
      <c r="BK16" s="34" t="str">
        <f t="shared" si="17"/>
        <v/>
      </c>
      <c r="BL16" s="34" t="str">
        <f t="shared" si="18"/>
        <v/>
      </c>
      <c r="BM16" s="34" t="str">
        <f t="shared" si="19"/>
        <v/>
      </c>
      <c r="BN16" s="36" t="e">
        <f t="shared" si="21"/>
        <v>#DIV/0!</v>
      </c>
      <c r="BO16" s="36" t="e">
        <f t="shared" si="22"/>
        <v>#DIV/0!</v>
      </c>
      <c r="BP16" s="37" t="str">
        <f t="shared" si="23"/>
        <v/>
      </c>
      <c r="BQ16" s="37" t="str">
        <f t="shared" si="24"/>
        <v/>
      </c>
      <c r="BR16" s="37" t="str">
        <f t="shared" si="25"/>
        <v/>
      </c>
      <c r="BS16" s="37" t="str">
        <f t="shared" si="26"/>
        <v/>
      </c>
      <c r="BT16" s="37" t="str">
        <f t="shared" si="27"/>
        <v/>
      </c>
      <c r="BU16" s="37" t="str">
        <f t="shared" si="28"/>
        <v/>
      </c>
      <c r="BV16" s="37" t="str">
        <f t="shared" si="29"/>
        <v/>
      </c>
      <c r="BW16" s="37" t="str">
        <f t="shared" si="30"/>
        <v/>
      </c>
      <c r="BX16" s="37" t="str">
        <f t="shared" si="31"/>
        <v/>
      </c>
      <c r="BY16" s="37" t="str">
        <f t="shared" si="32"/>
        <v/>
      </c>
      <c r="BZ16" s="37" t="str">
        <f t="shared" si="33"/>
        <v/>
      </c>
      <c r="CA16" s="37" t="str">
        <f t="shared" si="34"/>
        <v/>
      </c>
      <c r="CB16" s="37" t="str">
        <f t="shared" si="35"/>
        <v/>
      </c>
      <c r="CC16" s="37" t="str">
        <f t="shared" si="36"/>
        <v/>
      </c>
      <c r="CD16" s="37" t="str">
        <f t="shared" si="37"/>
        <v/>
      </c>
      <c r="CE16" s="37" t="str">
        <f t="shared" si="38"/>
        <v/>
      </c>
      <c r="CF16" s="37" t="str">
        <f t="shared" si="39"/>
        <v/>
      </c>
      <c r="CG16" s="37" t="str">
        <f t="shared" si="40"/>
        <v/>
      </c>
      <c r="CH16" s="37" t="str">
        <f t="shared" si="41"/>
        <v/>
      </c>
      <c r="CI16" s="37" t="str">
        <f t="shared" si="42"/>
        <v/>
      </c>
    </row>
    <row r="17" spans="1:87" ht="12.75">
      <c r="A17" s="16"/>
      <c r="B17" s="14" t="str">
        <f>IF('Gene Table'!D16="","",'Gene Table'!D16)</f>
        <v>NM_000600</v>
      </c>
      <c r="C17" s="14" t="s">
        <v>61</v>
      </c>
      <c r="D17" s="15" t="str">
        <f>IF(SUM('Test Sample Data'!D$3:D$98)&gt;10,IF(AND(ISNUMBER('Test Sample Data'!D16),'Test Sample Data'!D16&lt;$B$1,'Test Sample Data'!D16&gt;0),'Test Sample Data'!D16,$B$1),"")</f>
        <v/>
      </c>
      <c r="E17" s="15" t="str">
        <f>IF(SUM('Test Sample Data'!E$3:E$98)&gt;10,IF(AND(ISNUMBER('Test Sample Data'!E16),'Test Sample Data'!E16&lt;$B$1,'Test Sample Data'!E16&gt;0),'Test Sample Data'!E16,$B$1),"")</f>
        <v/>
      </c>
      <c r="F17" s="15" t="str">
        <f>IF(SUM('Test Sample Data'!F$3:F$98)&gt;10,IF(AND(ISNUMBER('Test Sample Data'!F16),'Test Sample Data'!F16&lt;$B$1,'Test Sample Data'!F16&gt;0),'Test Sample Data'!F16,$B$1),"")</f>
        <v/>
      </c>
      <c r="G17" s="15" t="str">
        <f>IF(SUM('Test Sample Data'!G$3:G$98)&gt;10,IF(AND(ISNUMBER('Test Sample Data'!G16),'Test Sample Data'!G16&lt;$B$1,'Test Sample Data'!G16&gt;0),'Test Sample Data'!G16,$B$1),"")</f>
        <v/>
      </c>
      <c r="H17" s="15" t="str">
        <f>IF(SUM('Test Sample Data'!H$3:H$98)&gt;10,IF(AND(ISNUMBER('Test Sample Data'!H16),'Test Sample Data'!H16&lt;$B$1,'Test Sample Data'!H16&gt;0),'Test Sample Data'!H16,$B$1),"")</f>
        <v/>
      </c>
      <c r="I17" s="15" t="str">
        <f>IF(SUM('Test Sample Data'!I$3:I$98)&gt;10,IF(AND(ISNUMBER('Test Sample Data'!I16),'Test Sample Data'!I16&lt;$B$1,'Test Sample Data'!I16&gt;0),'Test Sample Data'!I16,$B$1),"")</f>
        <v/>
      </c>
      <c r="J17" s="15" t="str">
        <f>IF(SUM('Test Sample Data'!J$3:J$98)&gt;10,IF(AND(ISNUMBER('Test Sample Data'!J16),'Test Sample Data'!J16&lt;$B$1,'Test Sample Data'!J16&gt;0),'Test Sample Data'!J16,$B$1),"")</f>
        <v/>
      </c>
      <c r="K17" s="15" t="str">
        <f>IF(SUM('Test Sample Data'!K$3:K$98)&gt;10,IF(AND(ISNUMBER('Test Sample Data'!K16),'Test Sample Data'!K16&lt;$B$1,'Test Sample Data'!K16&gt;0),'Test Sample Data'!K16,$B$1),"")</f>
        <v/>
      </c>
      <c r="L17" s="15" t="str">
        <f>IF(SUM('Test Sample Data'!L$3:L$98)&gt;10,IF(AND(ISNUMBER('Test Sample Data'!L16),'Test Sample Data'!L16&lt;$B$1,'Test Sample Data'!L16&gt;0),'Test Sample Data'!L16,$B$1),"")</f>
        <v/>
      </c>
      <c r="M17" s="15" t="str">
        <f>IF(SUM('Test Sample Data'!M$3:M$98)&gt;10,IF(AND(ISNUMBER('Test Sample Data'!M16),'Test Sample Data'!M16&lt;$B$1,'Test Sample Data'!M16&gt;0),'Test Sample Data'!M16,$B$1),"")</f>
        <v/>
      </c>
      <c r="N17" s="15" t="str">
        <f>'Gene Table'!D16</f>
        <v>NM_000600</v>
      </c>
      <c r="O17" s="14" t="s">
        <v>61</v>
      </c>
      <c r="P17" s="15" t="str">
        <f>IF(SUM('Control Sample Data'!D$3:D$98)&gt;10,IF(AND(ISNUMBER('Control Sample Data'!D16),'Control Sample Data'!D16&lt;$B$1,'Control Sample Data'!D16&gt;0),'Control Sample Data'!D16,$B$1),"")</f>
        <v/>
      </c>
      <c r="Q17" s="15" t="str">
        <f>IF(SUM('Control Sample Data'!E$3:E$98)&gt;10,IF(AND(ISNUMBER('Control Sample Data'!E16),'Control Sample Data'!E16&lt;$B$1,'Control Sample Data'!E16&gt;0),'Control Sample Data'!E16,$B$1),"")</f>
        <v/>
      </c>
      <c r="R17" s="15" t="str">
        <f>IF(SUM('Control Sample Data'!F$3:F$98)&gt;10,IF(AND(ISNUMBER('Control Sample Data'!F16),'Control Sample Data'!F16&lt;$B$1,'Control Sample Data'!F16&gt;0),'Control Sample Data'!F16,$B$1),"")</f>
        <v/>
      </c>
      <c r="S17" s="15" t="str">
        <f>IF(SUM('Control Sample Data'!G$3:G$98)&gt;10,IF(AND(ISNUMBER('Control Sample Data'!G16),'Control Sample Data'!G16&lt;$B$1,'Control Sample Data'!G16&gt;0),'Control Sample Data'!G16,$B$1),"")</f>
        <v/>
      </c>
      <c r="T17" s="15" t="str">
        <f>IF(SUM('Control Sample Data'!H$3:H$98)&gt;10,IF(AND(ISNUMBER('Control Sample Data'!H16),'Control Sample Data'!H16&lt;$B$1,'Control Sample Data'!H16&gt;0),'Control Sample Data'!H16,$B$1),"")</f>
        <v/>
      </c>
      <c r="U17" s="15" t="str">
        <f>IF(SUM('Control Sample Data'!I$3:I$98)&gt;10,IF(AND(ISNUMBER('Control Sample Data'!I16),'Control Sample Data'!I16&lt;$B$1,'Control Sample Data'!I16&gt;0),'Control Sample Data'!I16,$B$1),"")</f>
        <v/>
      </c>
      <c r="V17" s="15" t="str">
        <f>IF(SUM('Control Sample Data'!J$3:J$98)&gt;10,IF(AND(ISNUMBER('Control Sample Data'!J16),'Control Sample Data'!J16&lt;$B$1,'Control Sample Data'!J16&gt;0),'Control Sample Data'!J16,$B$1),"")</f>
        <v/>
      </c>
      <c r="W17" s="15" t="str">
        <f>IF(SUM('Control Sample Data'!K$3:K$98)&gt;10,IF(AND(ISNUMBER('Control Sample Data'!K16),'Control Sample Data'!K16&lt;$B$1,'Control Sample Data'!K16&gt;0),'Control Sample Data'!K16,$B$1),"")</f>
        <v/>
      </c>
      <c r="X17" s="15" t="str">
        <f>IF(SUM('Control Sample Data'!L$3:L$98)&gt;10,IF(AND(ISNUMBER('Control Sample Data'!L16),'Control Sample Data'!L16&lt;$B$1,'Control Sample Data'!L16&gt;0),'Control Sample Data'!L16,$B$1),"")</f>
        <v/>
      </c>
      <c r="Y17" s="15" t="str">
        <f>IF(SUM('Control Sample Data'!M$3:M$98)&gt;10,IF(AND(ISNUMBER('Control Sample Data'!M16),'Control Sample Data'!M16&lt;$B$1,'Control Sample Data'!M16&gt;0),'Control Sample Data'!M16,$B$1),"")</f>
        <v/>
      </c>
      <c r="Z17" s="20" t="str">
        <f>IF(ISERROR(VLOOKUP('Choose Housekeeping Genes'!$C16,Calculations!$C$4:$M$99,2,0)),"",VLOOKUP('Choose Housekeeping Genes'!$C16,Calculations!$C$4:$M$99,2,0))</f>
        <v/>
      </c>
      <c r="AA17" s="20" t="str">
        <f>IF(ISERROR(VLOOKUP('Choose Housekeeping Genes'!$C16,Calculations!$C$4:$M$99,3,0)),"",VLOOKUP('Choose Housekeeping Genes'!$C16,Calculations!$C$4:$M$99,3,0))</f>
        <v/>
      </c>
      <c r="AB17" s="20" t="str">
        <f>IF(ISERROR(VLOOKUP('Choose Housekeeping Genes'!$C16,Calculations!$C$4:$M$99,4,0)),"",VLOOKUP('Choose Housekeeping Genes'!$C16,Calculations!$C$4:$M$99,4,0))</f>
        <v/>
      </c>
      <c r="AC17" s="20" t="str">
        <f>IF(ISERROR(VLOOKUP('Choose Housekeeping Genes'!$C16,Calculations!$C$4:$M$99,5,0)),"",VLOOKUP('Choose Housekeeping Genes'!$C16,Calculations!$C$4:$M$99,5,0))</f>
        <v/>
      </c>
      <c r="AD17" s="20" t="str">
        <f>IF(ISERROR(VLOOKUP('Choose Housekeeping Genes'!$C16,Calculations!$C$4:$M$99,6,0)),"",VLOOKUP('Choose Housekeeping Genes'!$C16,Calculations!$C$4:$M$99,6,0))</f>
        <v/>
      </c>
      <c r="AE17" s="20" t="str">
        <f>IF(ISERROR(VLOOKUP('Choose Housekeeping Genes'!$C16,Calculations!$C$4:$M$99,7,0)),"",VLOOKUP('Choose Housekeeping Genes'!$C16,Calculations!$C$4:$M$99,7,0))</f>
        <v/>
      </c>
      <c r="AF17" s="20" t="str">
        <f>IF(ISERROR(VLOOKUP('Choose Housekeeping Genes'!$C16,Calculations!$C$4:$M$99,8,0)),"",VLOOKUP('Choose Housekeeping Genes'!$C16,Calculations!$C$4:$M$99,8,0))</f>
        <v/>
      </c>
      <c r="AG17" s="20" t="str">
        <f>IF(ISERROR(VLOOKUP('Choose Housekeeping Genes'!$C16,Calculations!$C$4:$M$99,9,0)),"",VLOOKUP('Choose Housekeeping Genes'!$C16,Calculations!$C$4:$M$99,9,0))</f>
        <v/>
      </c>
      <c r="AH17" s="20" t="str">
        <f>IF(ISERROR(VLOOKUP('Choose Housekeeping Genes'!$C16,Calculations!$C$4:$M$99,10,0)),"",VLOOKUP('Choose Housekeeping Genes'!$C16,Calculations!$C$4:$M$99,10,0))</f>
        <v/>
      </c>
      <c r="AI17" s="20" t="str">
        <f>IF(ISERROR(VLOOKUP('Choose Housekeeping Genes'!$C16,Calculations!$C$4:$M$99,11,0)),"",VLOOKUP('Choose Housekeeping Genes'!$C16,Calculations!$C$4:$M$99,11,0))</f>
        <v/>
      </c>
      <c r="AJ17" s="20" t="str">
        <f>IF(ISERROR(VLOOKUP('Choose Housekeeping Genes'!$C16,Calculations!$C$4:$Y$99,14,0)),"",VLOOKUP('Choose Housekeeping Genes'!$C16,Calculations!$C$4:$Y$99,14,0))</f>
        <v/>
      </c>
      <c r="AK17" s="20" t="str">
        <f>IF(ISERROR(VLOOKUP('Choose Housekeeping Genes'!$C16,Calculations!$C$4:$Y$99,15,0)),"",VLOOKUP('Choose Housekeeping Genes'!$C16,Calculations!$C$4:$Y$99,15,0))</f>
        <v/>
      </c>
      <c r="AL17" s="20" t="str">
        <f>IF(ISERROR(VLOOKUP('Choose Housekeeping Genes'!$C16,Calculations!$C$4:$Y$99,16,0)),"",VLOOKUP('Choose Housekeeping Genes'!$C16,Calculations!$C$4:$Y$99,16,0))</f>
        <v/>
      </c>
      <c r="AM17" s="20" t="str">
        <f>IF(ISERROR(VLOOKUP('Choose Housekeeping Genes'!$C16,Calculations!$C$4:$Y$99,17,0)),"",VLOOKUP('Choose Housekeeping Genes'!$C16,Calculations!$C$4:$Y$99,17,0))</f>
        <v/>
      </c>
      <c r="AN17" s="20" t="str">
        <f>IF(ISERROR(VLOOKUP('Choose Housekeeping Genes'!$C16,Calculations!$C$4:$Y$99,18,0)),"",VLOOKUP('Choose Housekeeping Genes'!$C16,Calculations!$C$4:$Y$99,18,0))</f>
        <v/>
      </c>
      <c r="AO17" s="20" t="str">
        <f>IF(ISERROR(VLOOKUP('Choose Housekeeping Genes'!$C16,Calculations!$C$4:$Y$99,19,0)),"",VLOOKUP('Choose Housekeeping Genes'!$C16,Calculations!$C$4:$Y$99,19,0))</f>
        <v/>
      </c>
      <c r="AP17" s="20" t="str">
        <f>IF(ISERROR(VLOOKUP('Choose Housekeeping Genes'!$C16,Calculations!$C$4:$Y$99,20,0)),"",VLOOKUP('Choose Housekeeping Genes'!$C16,Calculations!$C$4:$Y$99,20,0))</f>
        <v/>
      </c>
      <c r="AQ17" s="20" t="str">
        <f>IF(ISERROR(VLOOKUP('Choose Housekeeping Genes'!$C16,Calculations!$C$4:$Y$99,21,0)),"",VLOOKUP('Choose Housekeeping Genes'!$C16,Calculations!$C$4:$Y$99,21,0))</f>
        <v/>
      </c>
      <c r="AR17" s="20" t="str">
        <f>IF(ISERROR(VLOOKUP('Choose Housekeeping Genes'!$C16,Calculations!$C$4:$Y$99,22,0)),"",VLOOKUP('Choose Housekeeping Genes'!$C16,Calculations!$C$4:$Y$99,22,0))</f>
        <v/>
      </c>
      <c r="AS17" s="20" t="str">
        <f>IF(ISERROR(VLOOKUP('Choose Housekeeping Genes'!$C16,Calculations!$C$4:$Y$99,23,0)),"",VLOOKUP('Choose Housekeeping Genes'!$C16,Calculations!$C$4:$Y$99,23,0))</f>
        <v/>
      </c>
      <c r="AT17" s="34" t="str">
        <f t="shared" si="0"/>
        <v/>
      </c>
      <c r="AU17" s="34" t="str">
        <f t="shared" si="1"/>
        <v/>
      </c>
      <c r="AV17" s="34" t="str">
        <f t="shared" si="2"/>
        <v/>
      </c>
      <c r="AW17" s="34" t="str">
        <f t="shared" si="3"/>
        <v/>
      </c>
      <c r="AX17" s="34" t="str">
        <f t="shared" si="4"/>
        <v/>
      </c>
      <c r="AY17" s="34" t="str">
        <f t="shared" si="5"/>
        <v/>
      </c>
      <c r="AZ17" s="34" t="str">
        <f t="shared" si="6"/>
        <v/>
      </c>
      <c r="BA17" s="34" t="str">
        <f t="shared" si="7"/>
        <v/>
      </c>
      <c r="BB17" s="34" t="str">
        <f t="shared" si="8"/>
        <v/>
      </c>
      <c r="BC17" s="34" t="str">
        <f t="shared" si="9"/>
        <v/>
      </c>
      <c r="BD17" s="34" t="str">
        <f t="shared" si="10"/>
        <v/>
      </c>
      <c r="BE17" s="34" t="str">
        <f t="shared" si="11"/>
        <v/>
      </c>
      <c r="BF17" s="34" t="str">
        <f t="shared" si="12"/>
        <v/>
      </c>
      <c r="BG17" s="34" t="str">
        <f t="shared" si="13"/>
        <v/>
      </c>
      <c r="BH17" s="34" t="str">
        <f t="shared" si="14"/>
        <v/>
      </c>
      <c r="BI17" s="34" t="str">
        <f t="shared" si="15"/>
        <v/>
      </c>
      <c r="BJ17" s="34" t="str">
        <f t="shared" si="16"/>
        <v/>
      </c>
      <c r="BK17" s="34" t="str">
        <f t="shared" si="17"/>
        <v/>
      </c>
      <c r="BL17" s="34" t="str">
        <f t="shared" si="18"/>
        <v/>
      </c>
      <c r="BM17" s="34" t="str">
        <f t="shared" si="19"/>
        <v/>
      </c>
      <c r="BN17" s="36" t="e">
        <f t="shared" si="21"/>
        <v>#DIV/0!</v>
      </c>
      <c r="BO17" s="36" t="e">
        <f t="shared" si="22"/>
        <v>#DIV/0!</v>
      </c>
      <c r="BP17" s="37" t="str">
        <f t="shared" si="23"/>
        <v/>
      </c>
      <c r="BQ17" s="37" t="str">
        <f t="shared" si="24"/>
        <v/>
      </c>
      <c r="BR17" s="37" t="str">
        <f t="shared" si="25"/>
        <v/>
      </c>
      <c r="BS17" s="37" t="str">
        <f t="shared" si="26"/>
        <v/>
      </c>
      <c r="BT17" s="37" t="str">
        <f t="shared" si="27"/>
        <v/>
      </c>
      <c r="BU17" s="37" t="str">
        <f t="shared" si="28"/>
        <v/>
      </c>
      <c r="BV17" s="37" t="str">
        <f t="shared" si="29"/>
        <v/>
      </c>
      <c r="BW17" s="37" t="str">
        <f t="shared" si="30"/>
        <v/>
      </c>
      <c r="BX17" s="37" t="str">
        <f t="shared" si="31"/>
        <v/>
      </c>
      <c r="BY17" s="37" t="str">
        <f t="shared" si="32"/>
        <v/>
      </c>
      <c r="BZ17" s="37" t="str">
        <f t="shared" si="33"/>
        <v/>
      </c>
      <c r="CA17" s="37" t="str">
        <f t="shared" si="34"/>
        <v/>
      </c>
      <c r="CB17" s="37" t="str">
        <f t="shared" si="35"/>
        <v/>
      </c>
      <c r="CC17" s="37" t="str">
        <f t="shared" si="36"/>
        <v/>
      </c>
      <c r="CD17" s="37" t="str">
        <f t="shared" si="37"/>
        <v/>
      </c>
      <c r="CE17" s="37" t="str">
        <f t="shared" si="38"/>
        <v/>
      </c>
      <c r="CF17" s="37" t="str">
        <f t="shared" si="39"/>
        <v/>
      </c>
      <c r="CG17" s="37" t="str">
        <f t="shared" si="40"/>
        <v/>
      </c>
      <c r="CH17" s="37" t="str">
        <f t="shared" si="41"/>
        <v/>
      </c>
      <c r="CI17" s="37" t="str">
        <f t="shared" si="42"/>
        <v/>
      </c>
    </row>
    <row r="18" spans="1:87" ht="12.75">
      <c r="A18" s="16"/>
      <c r="B18" s="14" t="str">
        <f>IF('Gene Table'!D17="","",'Gene Table'!D17)</f>
        <v>NM_004994</v>
      </c>
      <c r="C18" s="14" t="s">
        <v>65</v>
      </c>
      <c r="D18" s="15" t="str">
        <f>IF(SUM('Test Sample Data'!D$3:D$98)&gt;10,IF(AND(ISNUMBER('Test Sample Data'!D17),'Test Sample Data'!D17&lt;$B$1,'Test Sample Data'!D17&gt;0),'Test Sample Data'!D17,$B$1),"")</f>
        <v/>
      </c>
      <c r="E18" s="15" t="str">
        <f>IF(SUM('Test Sample Data'!E$3:E$98)&gt;10,IF(AND(ISNUMBER('Test Sample Data'!E17),'Test Sample Data'!E17&lt;$B$1,'Test Sample Data'!E17&gt;0),'Test Sample Data'!E17,$B$1),"")</f>
        <v/>
      </c>
      <c r="F18" s="15" t="str">
        <f>IF(SUM('Test Sample Data'!F$3:F$98)&gt;10,IF(AND(ISNUMBER('Test Sample Data'!F17),'Test Sample Data'!F17&lt;$B$1,'Test Sample Data'!F17&gt;0),'Test Sample Data'!F17,$B$1),"")</f>
        <v/>
      </c>
      <c r="G18" s="15" t="str">
        <f>IF(SUM('Test Sample Data'!G$3:G$98)&gt;10,IF(AND(ISNUMBER('Test Sample Data'!G17),'Test Sample Data'!G17&lt;$B$1,'Test Sample Data'!G17&gt;0),'Test Sample Data'!G17,$B$1),"")</f>
        <v/>
      </c>
      <c r="H18" s="15" t="str">
        <f>IF(SUM('Test Sample Data'!H$3:H$98)&gt;10,IF(AND(ISNUMBER('Test Sample Data'!H17),'Test Sample Data'!H17&lt;$B$1,'Test Sample Data'!H17&gt;0),'Test Sample Data'!H17,$B$1),"")</f>
        <v/>
      </c>
      <c r="I18" s="15" t="str">
        <f>IF(SUM('Test Sample Data'!I$3:I$98)&gt;10,IF(AND(ISNUMBER('Test Sample Data'!I17),'Test Sample Data'!I17&lt;$B$1,'Test Sample Data'!I17&gt;0),'Test Sample Data'!I17,$B$1),"")</f>
        <v/>
      </c>
      <c r="J18" s="15" t="str">
        <f>IF(SUM('Test Sample Data'!J$3:J$98)&gt;10,IF(AND(ISNUMBER('Test Sample Data'!J17),'Test Sample Data'!J17&lt;$B$1,'Test Sample Data'!J17&gt;0),'Test Sample Data'!J17,$B$1),"")</f>
        <v/>
      </c>
      <c r="K18" s="15" t="str">
        <f>IF(SUM('Test Sample Data'!K$3:K$98)&gt;10,IF(AND(ISNUMBER('Test Sample Data'!K17),'Test Sample Data'!K17&lt;$B$1,'Test Sample Data'!K17&gt;0),'Test Sample Data'!K17,$B$1),"")</f>
        <v/>
      </c>
      <c r="L18" s="15" t="str">
        <f>IF(SUM('Test Sample Data'!L$3:L$98)&gt;10,IF(AND(ISNUMBER('Test Sample Data'!L17),'Test Sample Data'!L17&lt;$B$1,'Test Sample Data'!L17&gt;0),'Test Sample Data'!L17,$B$1),"")</f>
        <v/>
      </c>
      <c r="M18" s="15" t="str">
        <f>IF(SUM('Test Sample Data'!M$3:M$98)&gt;10,IF(AND(ISNUMBER('Test Sample Data'!M17),'Test Sample Data'!M17&lt;$B$1,'Test Sample Data'!M17&gt;0),'Test Sample Data'!M17,$B$1),"")</f>
        <v/>
      </c>
      <c r="N18" s="15" t="str">
        <f>'Gene Table'!D17</f>
        <v>NM_004994</v>
      </c>
      <c r="O18" s="14" t="s">
        <v>65</v>
      </c>
      <c r="P18" s="15" t="str">
        <f>IF(SUM('Control Sample Data'!D$3:D$98)&gt;10,IF(AND(ISNUMBER('Control Sample Data'!D17),'Control Sample Data'!D17&lt;$B$1,'Control Sample Data'!D17&gt;0),'Control Sample Data'!D17,$B$1),"")</f>
        <v/>
      </c>
      <c r="Q18" s="15" t="str">
        <f>IF(SUM('Control Sample Data'!E$3:E$98)&gt;10,IF(AND(ISNUMBER('Control Sample Data'!E17),'Control Sample Data'!E17&lt;$B$1,'Control Sample Data'!E17&gt;0),'Control Sample Data'!E17,$B$1),"")</f>
        <v/>
      </c>
      <c r="R18" s="15" t="str">
        <f>IF(SUM('Control Sample Data'!F$3:F$98)&gt;10,IF(AND(ISNUMBER('Control Sample Data'!F17),'Control Sample Data'!F17&lt;$B$1,'Control Sample Data'!F17&gt;0),'Control Sample Data'!F17,$B$1),"")</f>
        <v/>
      </c>
      <c r="S18" s="15" t="str">
        <f>IF(SUM('Control Sample Data'!G$3:G$98)&gt;10,IF(AND(ISNUMBER('Control Sample Data'!G17),'Control Sample Data'!G17&lt;$B$1,'Control Sample Data'!G17&gt;0),'Control Sample Data'!G17,$B$1),"")</f>
        <v/>
      </c>
      <c r="T18" s="15" t="str">
        <f>IF(SUM('Control Sample Data'!H$3:H$98)&gt;10,IF(AND(ISNUMBER('Control Sample Data'!H17),'Control Sample Data'!H17&lt;$B$1,'Control Sample Data'!H17&gt;0),'Control Sample Data'!H17,$B$1),"")</f>
        <v/>
      </c>
      <c r="U18" s="15" t="str">
        <f>IF(SUM('Control Sample Data'!I$3:I$98)&gt;10,IF(AND(ISNUMBER('Control Sample Data'!I17),'Control Sample Data'!I17&lt;$B$1,'Control Sample Data'!I17&gt;0),'Control Sample Data'!I17,$B$1),"")</f>
        <v/>
      </c>
      <c r="V18" s="15" t="str">
        <f>IF(SUM('Control Sample Data'!J$3:J$98)&gt;10,IF(AND(ISNUMBER('Control Sample Data'!J17),'Control Sample Data'!J17&lt;$B$1,'Control Sample Data'!J17&gt;0),'Control Sample Data'!J17,$B$1),"")</f>
        <v/>
      </c>
      <c r="W18" s="15" t="str">
        <f>IF(SUM('Control Sample Data'!K$3:K$98)&gt;10,IF(AND(ISNUMBER('Control Sample Data'!K17),'Control Sample Data'!K17&lt;$B$1,'Control Sample Data'!K17&gt;0),'Control Sample Data'!K17,$B$1),"")</f>
        <v/>
      </c>
      <c r="X18" s="15" t="str">
        <f>IF(SUM('Control Sample Data'!L$3:L$98)&gt;10,IF(AND(ISNUMBER('Control Sample Data'!L17),'Control Sample Data'!L17&lt;$B$1,'Control Sample Data'!L17&gt;0),'Control Sample Data'!L17,$B$1),"")</f>
        <v/>
      </c>
      <c r="Y18" s="15" t="str">
        <f>IF(SUM('Control Sample Data'!M$3:M$98)&gt;10,IF(AND(ISNUMBER('Control Sample Data'!M17),'Control Sample Data'!M17&lt;$B$1,'Control Sample Data'!M17&gt;0),'Control Sample Data'!M17,$B$1),"")</f>
        <v/>
      </c>
      <c r="Z18" s="20" t="str">
        <f>IF(ISERROR(VLOOKUP('Choose Housekeeping Genes'!$C17,Calculations!$C$4:$M$99,2,0)),"",VLOOKUP('Choose Housekeeping Genes'!$C17,Calculations!$C$4:$M$99,2,0))</f>
        <v/>
      </c>
      <c r="AA18" s="20" t="str">
        <f>IF(ISERROR(VLOOKUP('Choose Housekeeping Genes'!$C17,Calculations!$C$4:$M$99,3,0)),"",VLOOKUP('Choose Housekeeping Genes'!$C17,Calculations!$C$4:$M$99,3,0))</f>
        <v/>
      </c>
      <c r="AB18" s="20" t="str">
        <f>IF(ISERROR(VLOOKUP('Choose Housekeeping Genes'!$C17,Calculations!$C$4:$M$99,4,0)),"",VLOOKUP('Choose Housekeeping Genes'!$C17,Calculations!$C$4:$M$99,4,0))</f>
        <v/>
      </c>
      <c r="AC18" s="20" t="str">
        <f>IF(ISERROR(VLOOKUP('Choose Housekeeping Genes'!$C17,Calculations!$C$4:$M$99,5,0)),"",VLOOKUP('Choose Housekeeping Genes'!$C17,Calculations!$C$4:$M$99,5,0))</f>
        <v/>
      </c>
      <c r="AD18" s="20" t="str">
        <f>IF(ISERROR(VLOOKUP('Choose Housekeeping Genes'!$C17,Calculations!$C$4:$M$99,6,0)),"",VLOOKUP('Choose Housekeeping Genes'!$C17,Calculations!$C$4:$M$99,6,0))</f>
        <v/>
      </c>
      <c r="AE18" s="20" t="str">
        <f>IF(ISERROR(VLOOKUP('Choose Housekeeping Genes'!$C17,Calculations!$C$4:$M$99,7,0)),"",VLOOKUP('Choose Housekeeping Genes'!$C17,Calculations!$C$4:$M$99,7,0))</f>
        <v/>
      </c>
      <c r="AF18" s="20" t="str">
        <f>IF(ISERROR(VLOOKUP('Choose Housekeeping Genes'!$C17,Calculations!$C$4:$M$99,8,0)),"",VLOOKUP('Choose Housekeeping Genes'!$C17,Calculations!$C$4:$M$99,8,0))</f>
        <v/>
      </c>
      <c r="AG18" s="20" t="str">
        <f>IF(ISERROR(VLOOKUP('Choose Housekeeping Genes'!$C17,Calculations!$C$4:$M$99,9,0)),"",VLOOKUP('Choose Housekeeping Genes'!$C17,Calculations!$C$4:$M$99,9,0))</f>
        <v/>
      </c>
      <c r="AH18" s="20" t="str">
        <f>IF(ISERROR(VLOOKUP('Choose Housekeeping Genes'!$C17,Calculations!$C$4:$M$99,10,0)),"",VLOOKUP('Choose Housekeeping Genes'!$C17,Calculations!$C$4:$M$99,10,0))</f>
        <v/>
      </c>
      <c r="AI18" s="20" t="str">
        <f>IF(ISERROR(VLOOKUP('Choose Housekeeping Genes'!$C17,Calculations!$C$4:$M$99,11,0)),"",VLOOKUP('Choose Housekeeping Genes'!$C17,Calculations!$C$4:$M$99,11,0))</f>
        <v/>
      </c>
      <c r="AJ18" s="20" t="str">
        <f>IF(ISERROR(VLOOKUP('Choose Housekeeping Genes'!$C17,Calculations!$C$4:$Y$99,14,0)),"",VLOOKUP('Choose Housekeeping Genes'!$C17,Calculations!$C$4:$Y$99,14,0))</f>
        <v/>
      </c>
      <c r="AK18" s="20" t="str">
        <f>IF(ISERROR(VLOOKUP('Choose Housekeeping Genes'!$C17,Calculations!$C$4:$Y$99,15,0)),"",VLOOKUP('Choose Housekeeping Genes'!$C17,Calculations!$C$4:$Y$99,15,0))</f>
        <v/>
      </c>
      <c r="AL18" s="20" t="str">
        <f>IF(ISERROR(VLOOKUP('Choose Housekeeping Genes'!$C17,Calculations!$C$4:$Y$99,16,0)),"",VLOOKUP('Choose Housekeeping Genes'!$C17,Calculations!$C$4:$Y$99,16,0))</f>
        <v/>
      </c>
      <c r="AM18" s="20" t="str">
        <f>IF(ISERROR(VLOOKUP('Choose Housekeeping Genes'!$C17,Calculations!$C$4:$Y$99,17,0)),"",VLOOKUP('Choose Housekeeping Genes'!$C17,Calculations!$C$4:$Y$99,17,0))</f>
        <v/>
      </c>
      <c r="AN18" s="20" t="str">
        <f>IF(ISERROR(VLOOKUP('Choose Housekeeping Genes'!$C17,Calculations!$C$4:$Y$99,18,0)),"",VLOOKUP('Choose Housekeeping Genes'!$C17,Calculations!$C$4:$Y$99,18,0))</f>
        <v/>
      </c>
      <c r="AO18" s="20" t="str">
        <f>IF(ISERROR(VLOOKUP('Choose Housekeeping Genes'!$C17,Calculations!$C$4:$Y$99,19,0)),"",VLOOKUP('Choose Housekeeping Genes'!$C17,Calculations!$C$4:$Y$99,19,0))</f>
        <v/>
      </c>
      <c r="AP18" s="20" t="str">
        <f>IF(ISERROR(VLOOKUP('Choose Housekeeping Genes'!$C17,Calculations!$C$4:$Y$99,20,0)),"",VLOOKUP('Choose Housekeeping Genes'!$C17,Calculations!$C$4:$Y$99,20,0))</f>
        <v/>
      </c>
      <c r="AQ18" s="20" t="str">
        <f>IF(ISERROR(VLOOKUP('Choose Housekeeping Genes'!$C17,Calculations!$C$4:$Y$99,21,0)),"",VLOOKUP('Choose Housekeeping Genes'!$C17,Calculations!$C$4:$Y$99,21,0))</f>
        <v/>
      </c>
      <c r="AR18" s="20" t="str">
        <f>IF(ISERROR(VLOOKUP('Choose Housekeeping Genes'!$C17,Calculations!$C$4:$Y$99,22,0)),"",VLOOKUP('Choose Housekeeping Genes'!$C17,Calculations!$C$4:$Y$99,22,0))</f>
        <v/>
      </c>
      <c r="AS18" s="20" t="str">
        <f>IF(ISERROR(VLOOKUP('Choose Housekeeping Genes'!$C17,Calculations!$C$4:$Y$99,23,0)),"",VLOOKUP('Choose Housekeeping Genes'!$C17,Calculations!$C$4:$Y$99,23,0))</f>
        <v/>
      </c>
      <c r="AT18" s="34" t="str">
        <f t="shared" si="0"/>
        <v/>
      </c>
      <c r="AU18" s="34" t="str">
        <f t="shared" si="1"/>
        <v/>
      </c>
      <c r="AV18" s="34" t="str">
        <f t="shared" si="2"/>
        <v/>
      </c>
      <c r="AW18" s="34" t="str">
        <f t="shared" si="3"/>
        <v/>
      </c>
      <c r="AX18" s="34" t="str">
        <f t="shared" si="4"/>
        <v/>
      </c>
      <c r="AY18" s="34" t="str">
        <f t="shared" si="5"/>
        <v/>
      </c>
      <c r="AZ18" s="34" t="str">
        <f t="shared" si="6"/>
        <v/>
      </c>
      <c r="BA18" s="34" t="str">
        <f t="shared" si="7"/>
        <v/>
      </c>
      <c r="BB18" s="34" t="str">
        <f t="shared" si="8"/>
        <v/>
      </c>
      <c r="BC18" s="34" t="str">
        <f t="shared" si="9"/>
        <v/>
      </c>
      <c r="BD18" s="34" t="str">
        <f t="shared" si="10"/>
        <v/>
      </c>
      <c r="BE18" s="34" t="str">
        <f t="shared" si="11"/>
        <v/>
      </c>
      <c r="BF18" s="34" t="str">
        <f t="shared" si="12"/>
        <v/>
      </c>
      <c r="BG18" s="34" t="str">
        <f t="shared" si="13"/>
        <v/>
      </c>
      <c r="BH18" s="34" t="str">
        <f t="shared" si="14"/>
        <v/>
      </c>
      <c r="BI18" s="34" t="str">
        <f t="shared" si="15"/>
        <v/>
      </c>
      <c r="BJ18" s="34" t="str">
        <f t="shared" si="16"/>
        <v/>
      </c>
      <c r="BK18" s="34" t="str">
        <f t="shared" si="17"/>
        <v/>
      </c>
      <c r="BL18" s="34" t="str">
        <f t="shared" si="18"/>
        <v/>
      </c>
      <c r="BM18" s="34" t="str">
        <f t="shared" si="19"/>
        <v/>
      </c>
      <c r="BN18" s="36" t="e">
        <f t="shared" si="21"/>
        <v>#DIV/0!</v>
      </c>
      <c r="BO18" s="36" t="e">
        <f t="shared" si="22"/>
        <v>#DIV/0!</v>
      </c>
      <c r="BP18" s="37" t="str">
        <f t="shared" si="23"/>
        <v/>
      </c>
      <c r="BQ18" s="37" t="str">
        <f t="shared" si="24"/>
        <v/>
      </c>
      <c r="BR18" s="37" t="str">
        <f t="shared" si="25"/>
        <v/>
      </c>
      <c r="BS18" s="37" t="str">
        <f t="shared" si="26"/>
        <v/>
      </c>
      <c r="BT18" s="37" t="str">
        <f t="shared" si="27"/>
        <v/>
      </c>
      <c r="BU18" s="37" t="str">
        <f t="shared" si="28"/>
        <v/>
      </c>
      <c r="BV18" s="37" t="str">
        <f t="shared" si="29"/>
        <v/>
      </c>
      <c r="BW18" s="37" t="str">
        <f t="shared" si="30"/>
        <v/>
      </c>
      <c r="BX18" s="37" t="str">
        <f t="shared" si="31"/>
        <v/>
      </c>
      <c r="BY18" s="37" t="str">
        <f t="shared" si="32"/>
        <v/>
      </c>
      <c r="BZ18" s="37" t="str">
        <f t="shared" si="33"/>
        <v/>
      </c>
      <c r="CA18" s="37" t="str">
        <f t="shared" si="34"/>
        <v/>
      </c>
      <c r="CB18" s="37" t="str">
        <f t="shared" si="35"/>
        <v/>
      </c>
      <c r="CC18" s="37" t="str">
        <f t="shared" si="36"/>
        <v/>
      </c>
      <c r="CD18" s="37" t="str">
        <f t="shared" si="37"/>
        <v/>
      </c>
      <c r="CE18" s="37" t="str">
        <f t="shared" si="38"/>
        <v/>
      </c>
      <c r="CF18" s="37" t="str">
        <f t="shared" si="39"/>
        <v/>
      </c>
      <c r="CG18" s="37" t="str">
        <f t="shared" si="40"/>
        <v/>
      </c>
      <c r="CH18" s="37" t="str">
        <f t="shared" si="41"/>
        <v/>
      </c>
      <c r="CI18" s="37" t="str">
        <f t="shared" si="42"/>
        <v/>
      </c>
    </row>
    <row r="19" spans="1:87" ht="12.75">
      <c r="A19" s="16"/>
      <c r="B19" s="14" t="str">
        <f>IF('Gene Table'!D18="","",'Gene Table'!D18)</f>
        <v>NM_002392</v>
      </c>
      <c r="C19" s="14" t="s">
        <v>69</v>
      </c>
      <c r="D19" s="15" t="str">
        <f>IF(SUM('Test Sample Data'!D$3:D$98)&gt;10,IF(AND(ISNUMBER('Test Sample Data'!D18),'Test Sample Data'!D18&lt;$B$1,'Test Sample Data'!D18&gt;0),'Test Sample Data'!D18,$B$1),"")</f>
        <v/>
      </c>
      <c r="E19" s="15" t="str">
        <f>IF(SUM('Test Sample Data'!E$3:E$98)&gt;10,IF(AND(ISNUMBER('Test Sample Data'!E18),'Test Sample Data'!E18&lt;$B$1,'Test Sample Data'!E18&gt;0),'Test Sample Data'!E18,$B$1),"")</f>
        <v/>
      </c>
      <c r="F19" s="15" t="str">
        <f>IF(SUM('Test Sample Data'!F$3:F$98)&gt;10,IF(AND(ISNUMBER('Test Sample Data'!F18),'Test Sample Data'!F18&lt;$B$1,'Test Sample Data'!F18&gt;0),'Test Sample Data'!F18,$B$1),"")</f>
        <v/>
      </c>
      <c r="G19" s="15" t="str">
        <f>IF(SUM('Test Sample Data'!G$3:G$98)&gt;10,IF(AND(ISNUMBER('Test Sample Data'!G18),'Test Sample Data'!G18&lt;$B$1,'Test Sample Data'!G18&gt;0),'Test Sample Data'!G18,$B$1),"")</f>
        <v/>
      </c>
      <c r="H19" s="15" t="str">
        <f>IF(SUM('Test Sample Data'!H$3:H$98)&gt;10,IF(AND(ISNUMBER('Test Sample Data'!H18),'Test Sample Data'!H18&lt;$B$1,'Test Sample Data'!H18&gt;0),'Test Sample Data'!H18,$B$1),"")</f>
        <v/>
      </c>
      <c r="I19" s="15" t="str">
        <f>IF(SUM('Test Sample Data'!I$3:I$98)&gt;10,IF(AND(ISNUMBER('Test Sample Data'!I18),'Test Sample Data'!I18&lt;$B$1,'Test Sample Data'!I18&gt;0),'Test Sample Data'!I18,$B$1),"")</f>
        <v/>
      </c>
      <c r="J19" s="15" t="str">
        <f>IF(SUM('Test Sample Data'!J$3:J$98)&gt;10,IF(AND(ISNUMBER('Test Sample Data'!J18),'Test Sample Data'!J18&lt;$B$1,'Test Sample Data'!J18&gt;0),'Test Sample Data'!J18,$B$1),"")</f>
        <v/>
      </c>
      <c r="K19" s="15" t="str">
        <f>IF(SUM('Test Sample Data'!K$3:K$98)&gt;10,IF(AND(ISNUMBER('Test Sample Data'!K18),'Test Sample Data'!K18&lt;$B$1,'Test Sample Data'!K18&gt;0),'Test Sample Data'!K18,$B$1),"")</f>
        <v/>
      </c>
      <c r="L19" s="15" t="str">
        <f>IF(SUM('Test Sample Data'!L$3:L$98)&gt;10,IF(AND(ISNUMBER('Test Sample Data'!L18),'Test Sample Data'!L18&lt;$B$1,'Test Sample Data'!L18&gt;0),'Test Sample Data'!L18,$B$1),"")</f>
        <v/>
      </c>
      <c r="M19" s="15" t="str">
        <f>IF(SUM('Test Sample Data'!M$3:M$98)&gt;10,IF(AND(ISNUMBER('Test Sample Data'!M18),'Test Sample Data'!M18&lt;$B$1,'Test Sample Data'!M18&gt;0),'Test Sample Data'!M18,$B$1),"")</f>
        <v/>
      </c>
      <c r="N19" s="15" t="str">
        <f>'Gene Table'!D18</f>
        <v>NM_002392</v>
      </c>
      <c r="O19" s="14" t="s">
        <v>69</v>
      </c>
      <c r="P19" s="15" t="str">
        <f>IF(SUM('Control Sample Data'!D$3:D$98)&gt;10,IF(AND(ISNUMBER('Control Sample Data'!D18),'Control Sample Data'!D18&lt;$B$1,'Control Sample Data'!D18&gt;0),'Control Sample Data'!D18,$B$1),"")</f>
        <v/>
      </c>
      <c r="Q19" s="15" t="str">
        <f>IF(SUM('Control Sample Data'!E$3:E$98)&gt;10,IF(AND(ISNUMBER('Control Sample Data'!E18),'Control Sample Data'!E18&lt;$B$1,'Control Sample Data'!E18&gt;0),'Control Sample Data'!E18,$B$1),"")</f>
        <v/>
      </c>
      <c r="R19" s="15" t="str">
        <f>IF(SUM('Control Sample Data'!F$3:F$98)&gt;10,IF(AND(ISNUMBER('Control Sample Data'!F18),'Control Sample Data'!F18&lt;$B$1,'Control Sample Data'!F18&gt;0),'Control Sample Data'!F18,$B$1),"")</f>
        <v/>
      </c>
      <c r="S19" s="15" t="str">
        <f>IF(SUM('Control Sample Data'!G$3:G$98)&gt;10,IF(AND(ISNUMBER('Control Sample Data'!G18),'Control Sample Data'!G18&lt;$B$1,'Control Sample Data'!G18&gt;0),'Control Sample Data'!G18,$B$1),"")</f>
        <v/>
      </c>
      <c r="T19" s="15" t="str">
        <f>IF(SUM('Control Sample Data'!H$3:H$98)&gt;10,IF(AND(ISNUMBER('Control Sample Data'!H18),'Control Sample Data'!H18&lt;$B$1,'Control Sample Data'!H18&gt;0),'Control Sample Data'!H18,$B$1),"")</f>
        <v/>
      </c>
      <c r="U19" s="15" t="str">
        <f>IF(SUM('Control Sample Data'!I$3:I$98)&gt;10,IF(AND(ISNUMBER('Control Sample Data'!I18),'Control Sample Data'!I18&lt;$B$1,'Control Sample Data'!I18&gt;0),'Control Sample Data'!I18,$B$1),"")</f>
        <v/>
      </c>
      <c r="V19" s="15" t="str">
        <f>IF(SUM('Control Sample Data'!J$3:J$98)&gt;10,IF(AND(ISNUMBER('Control Sample Data'!J18),'Control Sample Data'!J18&lt;$B$1,'Control Sample Data'!J18&gt;0),'Control Sample Data'!J18,$B$1),"")</f>
        <v/>
      </c>
      <c r="W19" s="15" t="str">
        <f>IF(SUM('Control Sample Data'!K$3:K$98)&gt;10,IF(AND(ISNUMBER('Control Sample Data'!K18),'Control Sample Data'!K18&lt;$B$1,'Control Sample Data'!K18&gt;0),'Control Sample Data'!K18,$B$1),"")</f>
        <v/>
      </c>
      <c r="X19" s="15" t="str">
        <f>IF(SUM('Control Sample Data'!L$3:L$98)&gt;10,IF(AND(ISNUMBER('Control Sample Data'!L18),'Control Sample Data'!L18&lt;$B$1,'Control Sample Data'!L18&gt;0),'Control Sample Data'!L18,$B$1),"")</f>
        <v/>
      </c>
      <c r="Y19" s="15" t="str">
        <f>IF(SUM('Control Sample Data'!M$3:M$98)&gt;10,IF(AND(ISNUMBER('Control Sample Data'!M18),'Control Sample Data'!M18&lt;$B$1,'Control Sample Data'!M18&gt;0),'Control Sample Data'!M18,$B$1),"")</f>
        <v/>
      </c>
      <c r="Z19" s="20" t="str">
        <f>IF(ISERROR(VLOOKUP('Choose Housekeeping Genes'!$C18,Calculations!$C$4:$M$99,2,0)),"",VLOOKUP('Choose Housekeeping Genes'!$C18,Calculations!$C$4:$M$99,2,0))</f>
        <v/>
      </c>
      <c r="AA19" s="20" t="str">
        <f>IF(ISERROR(VLOOKUP('Choose Housekeeping Genes'!$C18,Calculations!$C$4:$M$99,3,0)),"",VLOOKUP('Choose Housekeeping Genes'!$C18,Calculations!$C$4:$M$99,3,0))</f>
        <v/>
      </c>
      <c r="AB19" s="20" t="str">
        <f>IF(ISERROR(VLOOKUP('Choose Housekeeping Genes'!$C18,Calculations!$C$4:$M$99,4,0)),"",VLOOKUP('Choose Housekeeping Genes'!$C18,Calculations!$C$4:$M$99,4,0))</f>
        <v/>
      </c>
      <c r="AC19" s="20" t="str">
        <f>IF(ISERROR(VLOOKUP('Choose Housekeeping Genes'!$C18,Calculations!$C$4:$M$99,5,0)),"",VLOOKUP('Choose Housekeeping Genes'!$C18,Calculations!$C$4:$M$99,5,0))</f>
        <v/>
      </c>
      <c r="AD19" s="20" t="str">
        <f>IF(ISERROR(VLOOKUP('Choose Housekeeping Genes'!$C18,Calculations!$C$4:$M$99,6,0)),"",VLOOKUP('Choose Housekeeping Genes'!$C18,Calculations!$C$4:$M$99,6,0))</f>
        <v/>
      </c>
      <c r="AE19" s="20" t="str">
        <f>IF(ISERROR(VLOOKUP('Choose Housekeeping Genes'!$C18,Calculations!$C$4:$M$99,7,0)),"",VLOOKUP('Choose Housekeeping Genes'!$C18,Calculations!$C$4:$M$99,7,0))</f>
        <v/>
      </c>
      <c r="AF19" s="20" t="str">
        <f>IF(ISERROR(VLOOKUP('Choose Housekeeping Genes'!$C18,Calculations!$C$4:$M$99,8,0)),"",VLOOKUP('Choose Housekeeping Genes'!$C18,Calculations!$C$4:$M$99,8,0))</f>
        <v/>
      </c>
      <c r="AG19" s="20" t="str">
        <f>IF(ISERROR(VLOOKUP('Choose Housekeeping Genes'!$C18,Calculations!$C$4:$M$99,9,0)),"",VLOOKUP('Choose Housekeeping Genes'!$C18,Calculations!$C$4:$M$99,9,0))</f>
        <v/>
      </c>
      <c r="AH19" s="20" t="str">
        <f>IF(ISERROR(VLOOKUP('Choose Housekeeping Genes'!$C18,Calculations!$C$4:$M$99,10,0)),"",VLOOKUP('Choose Housekeeping Genes'!$C18,Calculations!$C$4:$M$99,10,0))</f>
        <v/>
      </c>
      <c r="AI19" s="20" t="str">
        <f>IF(ISERROR(VLOOKUP('Choose Housekeeping Genes'!$C18,Calculations!$C$4:$M$99,11,0)),"",VLOOKUP('Choose Housekeeping Genes'!$C18,Calculations!$C$4:$M$99,11,0))</f>
        <v/>
      </c>
      <c r="AJ19" s="20" t="str">
        <f>IF(ISERROR(VLOOKUP('Choose Housekeeping Genes'!$C18,Calculations!$C$4:$Y$99,14,0)),"",VLOOKUP('Choose Housekeeping Genes'!$C18,Calculations!$C$4:$Y$99,14,0))</f>
        <v/>
      </c>
      <c r="AK19" s="20" t="str">
        <f>IF(ISERROR(VLOOKUP('Choose Housekeeping Genes'!$C18,Calculations!$C$4:$Y$99,15,0)),"",VLOOKUP('Choose Housekeeping Genes'!$C18,Calculations!$C$4:$Y$99,15,0))</f>
        <v/>
      </c>
      <c r="AL19" s="20" t="str">
        <f>IF(ISERROR(VLOOKUP('Choose Housekeeping Genes'!$C18,Calculations!$C$4:$Y$99,16,0)),"",VLOOKUP('Choose Housekeeping Genes'!$C18,Calculations!$C$4:$Y$99,16,0))</f>
        <v/>
      </c>
      <c r="AM19" s="20" t="str">
        <f>IF(ISERROR(VLOOKUP('Choose Housekeeping Genes'!$C18,Calculations!$C$4:$Y$99,17,0)),"",VLOOKUP('Choose Housekeeping Genes'!$C18,Calculations!$C$4:$Y$99,17,0))</f>
        <v/>
      </c>
      <c r="AN19" s="20" t="str">
        <f>IF(ISERROR(VLOOKUP('Choose Housekeeping Genes'!$C18,Calculations!$C$4:$Y$99,18,0)),"",VLOOKUP('Choose Housekeeping Genes'!$C18,Calculations!$C$4:$Y$99,18,0))</f>
        <v/>
      </c>
      <c r="AO19" s="20" t="str">
        <f>IF(ISERROR(VLOOKUP('Choose Housekeeping Genes'!$C18,Calculations!$C$4:$Y$99,19,0)),"",VLOOKUP('Choose Housekeeping Genes'!$C18,Calculations!$C$4:$Y$99,19,0))</f>
        <v/>
      </c>
      <c r="AP19" s="20" t="str">
        <f>IF(ISERROR(VLOOKUP('Choose Housekeeping Genes'!$C18,Calculations!$C$4:$Y$99,20,0)),"",VLOOKUP('Choose Housekeeping Genes'!$C18,Calculations!$C$4:$Y$99,20,0))</f>
        <v/>
      </c>
      <c r="AQ19" s="20" t="str">
        <f>IF(ISERROR(VLOOKUP('Choose Housekeeping Genes'!$C18,Calculations!$C$4:$Y$99,21,0)),"",VLOOKUP('Choose Housekeeping Genes'!$C18,Calculations!$C$4:$Y$99,21,0))</f>
        <v/>
      </c>
      <c r="AR19" s="20" t="str">
        <f>IF(ISERROR(VLOOKUP('Choose Housekeeping Genes'!$C18,Calculations!$C$4:$Y$99,22,0)),"",VLOOKUP('Choose Housekeeping Genes'!$C18,Calculations!$C$4:$Y$99,22,0))</f>
        <v/>
      </c>
      <c r="AS19" s="20" t="str">
        <f>IF(ISERROR(VLOOKUP('Choose Housekeeping Genes'!$C18,Calculations!$C$4:$Y$99,23,0)),"",VLOOKUP('Choose Housekeeping Genes'!$C18,Calculations!$C$4:$Y$99,23,0))</f>
        <v/>
      </c>
      <c r="AT19" s="34" t="str">
        <f t="shared" si="0"/>
        <v/>
      </c>
      <c r="AU19" s="34" t="str">
        <f t="shared" si="1"/>
        <v/>
      </c>
      <c r="AV19" s="34" t="str">
        <f t="shared" si="2"/>
        <v/>
      </c>
      <c r="AW19" s="34" t="str">
        <f t="shared" si="3"/>
        <v/>
      </c>
      <c r="AX19" s="34" t="str">
        <f t="shared" si="4"/>
        <v/>
      </c>
      <c r="AY19" s="34" t="str">
        <f t="shared" si="5"/>
        <v/>
      </c>
      <c r="AZ19" s="34" t="str">
        <f t="shared" si="6"/>
        <v/>
      </c>
      <c r="BA19" s="34" t="str">
        <f t="shared" si="7"/>
        <v/>
      </c>
      <c r="BB19" s="34" t="str">
        <f t="shared" si="8"/>
        <v/>
      </c>
      <c r="BC19" s="34" t="str">
        <f t="shared" si="9"/>
        <v/>
      </c>
      <c r="BD19" s="34" t="str">
        <f t="shared" si="10"/>
        <v/>
      </c>
      <c r="BE19" s="34" t="str">
        <f t="shared" si="11"/>
        <v/>
      </c>
      <c r="BF19" s="34" t="str">
        <f t="shared" si="12"/>
        <v/>
      </c>
      <c r="BG19" s="34" t="str">
        <f t="shared" si="13"/>
        <v/>
      </c>
      <c r="BH19" s="34" t="str">
        <f t="shared" si="14"/>
        <v/>
      </c>
      <c r="BI19" s="34" t="str">
        <f t="shared" si="15"/>
        <v/>
      </c>
      <c r="BJ19" s="34" t="str">
        <f t="shared" si="16"/>
        <v/>
      </c>
      <c r="BK19" s="34" t="str">
        <f t="shared" si="17"/>
        <v/>
      </c>
      <c r="BL19" s="34" t="str">
        <f t="shared" si="18"/>
        <v/>
      </c>
      <c r="BM19" s="34" t="str">
        <f t="shared" si="19"/>
        <v/>
      </c>
      <c r="BN19" s="36" t="e">
        <f t="shared" si="21"/>
        <v>#DIV/0!</v>
      </c>
      <c r="BO19" s="36" t="e">
        <f t="shared" si="22"/>
        <v>#DIV/0!</v>
      </c>
      <c r="BP19" s="37" t="str">
        <f t="shared" si="23"/>
        <v/>
      </c>
      <c r="BQ19" s="37" t="str">
        <f t="shared" si="24"/>
        <v/>
      </c>
      <c r="BR19" s="37" t="str">
        <f t="shared" si="25"/>
        <v/>
      </c>
      <c r="BS19" s="37" t="str">
        <f t="shared" si="26"/>
        <v/>
      </c>
      <c r="BT19" s="37" t="str">
        <f t="shared" si="27"/>
        <v/>
      </c>
      <c r="BU19" s="37" t="str">
        <f t="shared" si="28"/>
        <v/>
      </c>
      <c r="BV19" s="37" t="str">
        <f t="shared" si="29"/>
        <v/>
      </c>
      <c r="BW19" s="37" t="str">
        <f t="shared" si="30"/>
        <v/>
      </c>
      <c r="BX19" s="37" t="str">
        <f t="shared" si="31"/>
        <v/>
      </c>
      <c r="BY19" s="37" t="str">
        <f t="shared" si="32"/>
        <v/>
      </c>
      <c r="BZ19" s="37" t="str">
        <f t="shared" si="33"/>
        <v/>
      </c>
      <c r="CA19" s="37" t="str">
        <f t="shared" si="34"/>
        <v/>
      </c>
      <c r="CB19" s="37" t="str">
        <f t="shared" si="35"/>
        <v/>
      </c>
      <c r="CC19" s="37" t="str">
        <f t="shared" si="36"/>
        <v/>
      </c>
      <c r="CD19" s="37" t="str">
        <f t="shared" si="37"/>
        <v/>
      </c>
      <c r="CE19" s="37" t="str">
        <f t="shared" si="38"/>
        <v/>
      </c>
      <c r="CF19" s="37" t="str">
        <f t="shared" si="39"/>
        <v/>
      </c>
      <c r="CG19" s="37" t="str">
        <f t="shared" si="40"/>
        <v/>
      </c>
      <c r="CH19" s="37" t="str">
        <f t="shared" si="41"/>
        <v/>
      </c>
      <c r="CI19" s="37" t="str">
        <f t="shared" si="42"/>
        <v/>
      </c>
    </row>
    <row r="20" spans="1:87" ht="12.75">
      <c r="A20" s="16"/>
      <c r="B20" s="14" t="str">
        <f>IF('Gene Table'!D19="","",'Gene Table'!D19)</f>
        <v>NM_001562</v>
      </c>
      <c r="C20" s="14" t="s">
        <v>73</v>
      </c>
      <c r="D20" s="15" t="str">
        <f>IF(SUM('Test Sample Data'!D$3:D$98)&gt;10,IF(AND(ISNUMBER('Test Sample Data'!D19),'Test Sample Data'!D19&lt;$B$1,'Test Sample Data'!D19&gt;0),'Test Sample Data'!D19,$B$1),"")</f>
        <v/>
      </c>
      <c r="E20" s="15" t="str">
        <f>IF(SUM('Test Sample Data'!E$3:E$98)&gt;10,IF(AND(ISNUMBER('Test Sample Data'!E19),'Test Sample Data'!E19&lt;$B$1,'Test Sample Data'!E19&gt;0),'Test Sample Data'!E19,$B$1),"")</f>
        <v/>
      </c>
      <c r="F20" s="15" t="str">
        <f>IF(SUM('Test Sample Data'!F$3:F$98)&gt;10,IF(AND(ISNUMBER('Test Sample Data'!F19),'Test Sample Data'!F19&lt;$B$1,'Test Sample Data'!F19&gt;0),'Test Sample Data'!F19,$B$1),"")</f>
        <v/>
      </c>
      <c r="G20" s="15" t="str">
        <f>IF(SUM('Test Sample Data'!G$3:G$98)&gt;10,IF(AND(ISNUMBER('Test Sample Data'!G19),'Test Sample Data'!G19&lt;$B$1,'Test Sample Data'!G19&gt;0),'Test Sample Data'!G19,$B$1),"")</f>
        <v/>
      </c>
      <c r="H20" s="15" t="str">
        <f>IF(SUM('Test Sample Data'!H$3:H$98)&gt;10,IF(AND(ISNUMBER('Test Sample Data'!H19),'Test Sample Data'!H19&lt;$B$1,'Test Sample Data'!H19&gt;0),'Test Sample Data'!H19,$B$1),"")</f>
        <v/>
      </c>
      <c r="I20" s="15" t="str">
        <f>IF(SUM('Test Sample Data'!I$3:I$98)&gt;10,IF(AND(ISNUMBER('Test Sample Data'!I19),'Test Sample Data'!I19&lt;$B$1,'Test Sample Data'!I19&gt;0),'Test Sample Data'!I19,$B$1),"")</f>
        <v/>
      </c>
      <c r="J20" s="15" t="str">
        <f>IF(SUM('Test Sample Data'!J$3:J$98)&gt;10,IF(AND(ISNUMBER('Test Sample Data'!J19),'Test Sample Data'!J19&lt;$B$1,'Test Sample Data'!J19&gt;0),'Test Sample Data'!J19,$B$1),"")</f>
        <v/>
      </c>
      <c r="K20" s="15" t="str">
        <f>IF(SUM('Test Sample Data'!K$3:K$98)&gt;10,IF(AND(ISNUMBER('Test Sample Data'!K19),'Test Sample Data'!K19&lt;$B$1,'Test Sample Data'!K19&gt;0),'Test Sample Data'!K19,$B$1),"")</f>
        <v/>
      </c>
      <c r="L20" s="15" t="str">
        <f>IF(SUM('Test Sample Data'!L$3:L$98)&gt;10,IF(AND(ISNUMBER('Test Sample Data'!L19),'Test Sample Data'!L19&lt;$B$1,'Test Sample Data'!L19&gt;0),'Test Sample Data'!L19,$B$1),"")</f>
        <v/>
      </c>
      <c r="M20" s="15" t="str">
        <f>IF(SUM('Test Sample Data'!M$3:M$98)&gt;10,IF(AND(ISNUMBER('Test Sample Data'!M19),'Test Sample Data'!M19&lt;$B$1,'Test Sample Data'!M19&gt;0),'Test Sample Data'!M19,$B$1),"")</f>
        <v/>
      </c>
      <c r="N20" s="15" t="str">
        <f>'Gene Table'!D19</f>
        <v>NM_001562</v>
      </c>
      <c r="O20" s="14" t="s">
        <v>73</v>
      </c>
      <c r="P20" s="15" t="str">
        <f>IF(SUM('Control Sample Data'!D$3:D$98)&gt;10,IF(AND(ISNUMBER('Control Sample Data'!D19),'Control Sample Data'!D19&lt;$B$1,'Control Sample Data'!D19&gt;0),'Control Sample Data'!D19,$B$1),"")</f>
        <v/>
      </c>
      <c r="Q20" s="15" t="str">
        <f>IF(SUM('Control Sample Data'!E$3:E$98)&gt;10,IF(AND(ISNUMBER('Control Sample Data'!E19),'Control Sample Data'!E19&lt;$B$1,'Control Sample Data'!E19&gt;0),'Control Sample Data'!E19,$B$1),"")</f>
        <v/>
      </c>
      <c r="R20" s="15" t="str">
        <f>IF(SUM('Control Sample Data'!F$3:F$98)&gt;10,IF(AND(ISNUMBER('Control Sample Data'!F19),'Control Sample Data'!F19&lt;$B$1,'Control Sample Data'!F19&gt;0),'Control Sample Data'!F19,$B$1),"")</f>
        <v/>
      </c>
      <c r="S20" s="15" t="str">
        <f>IF(SUM('Control Sample Data'!G$3:G$98)&gt;10,IF(AND(ISNUMBER('Control Sample Data'!G19),'Control Sample Data'!G19&lt;$B$1,'Control Sample Data'!G19&gt;0),'Control Sample Data'!G19,$B$1),"")</f>
        <v/>
      </c>
      <c r="T20" s="15" t="str">
        <f>IF(SUM('Control Sample Data'!H$3:H$98)&gt;10,IF(AND(ISNUMBER('Control Sample Data'!H19),'Control Sample Data'!H19&lt;$B$1,'Control Sample Data'!H19&gt;0),'Control Sample Data'!H19,$B$1),"")</f>
        <v/>
      </c>
      <c r="U20" s="15" t="str">
        <f>IF(SUM('Control Sample Data'!I$3:I$98)&gt;10,IF(AND(ISNUMBER('Control Sample Data'!I19),'Control Sample Data'!I19&lt;$B$1,'Control Sample Data'!I19&gt;0),'Control Sample Data'!I19,$B$1),"")</f>
        <v/>
      </c>
      <c r="V20" s="15" t="str">
        <f>IF(SUM('Control Sample Data'!J$3:J$98)&gt;10,IF(AND(ISNUMBER('Control Sample Data'!J19),'Control Sample Data'!J19&lt;$B$1,'Control Sample Data'!J19&gt;0),'Control Sample Data'!J19,$B$1),"")</f>
        <v/>
      </c>
      <c r="W20" s="15" t="str">
        <f>IF(SUM('Control Sample Data'!K$3:K$98)&gt;10,IF(AND(ISNUMBER('Control Sample Data'!K19),'Control Sample Data'!K19&lt;$B$1,'Control Sample Data'!K19&gt;0),'Control Sample Data'!K19,$B$1),"")</f>
        <v/>
      </c>
      <c r="X20" s="15" t="str">
        <f>IF(SUM('Control Sample Data'!L$3:L$98)&gt;10,IF(AND(ISNUMBER('Control Sample Data'!L19),'Control Sample Data'!L19&lt;$B$1,'Control Sample Data'!L19&gt;0),'Control Sample Data'!L19,$B$1),"")</f>
        <v/>
      </c>
      <c r="Y20" s="15" t="str">
        <f>IF(SUM('Control Sample Data'!M$3:M$98)&gt;10,IF(AND(ISNUMBER('Control Sample Data'!M19),'Control Sample Data'!M19&lt;$B$1,'Control Sample Data'!M19&gt;0),'Control Sample Data'!M19,$B$1),"")</f>
        <v/>
      </c>
      <c r="Z20" s="20" t="str">
        <f>IF(ISERROR(VLOOKUP('Choose Housekeeping Genes'!$C19,Calculations!$C$4:$M$99,2,0)),"",VLOOKUP('Choose Housekeeping Genes'!$C19,Calculations!$C$4:$M$99,2,0))</f>
        <v/>
      </c>
      <c r="AA20" s="20" t="str">
        <f>IF(ISERROR(VLOOKUP('Choose Housekeeping Genes'!$C19,Calculations!$C$4:$M$99,3,0)),"",VLOOKUP('Choose Housekeeping Genes'!$C19,Calculations!$C$4:$M$99,3,0))</f>
        <v/>
      </c>
      <c r="AB20" s="20" t="str">
        <f>IF(ISERROR(VLOOKUP('Choose Housekeeping Genes'!$C19,Calculations!$C$4:$M$99,4,0)),"",VLOOKUP('Choose Housekeeping Genes'!$C19,Calculations!$C$4:$M$99,4,0))</f>
        <v/>
      </c>
      <c r="AC20" s="20" t="str">
        <f>IF(ISERROR(VLOOKUP('Choose Housekeeping Genes'!$C19,Calculations!$C$4:$M$99,5,0)),"",VLOOKUP('Choose Housekeeping Genes'!$C19,Calculations!$C$4:$M$99,5,0))</f>
        <v/>
      </c>
      <c r="AD20" s="20" t="str">
        <f>IF(ISERROR(VLOOKUP('Choose Housekeeping Genes'!$C19,Calculations!$C$4:$M$99,6,0)),"",VLOOKUP('Choose Housekeeping Genes'!$C19,Calculations!$C$4:$M$99,6,0))</f>
        <v/>
      </c>
      <c r="AE20" s="20" t="str">
        <f>IF(ISERROR(VLOOKUP('Choose Housekeeping Genes'!$C19,Calculations!$C$4:$M$99,7,0)),"",VLOOKUP('Choose Housekeeping Genes'!$C19,Calculations!$C$4:$M$99,7,0))</f>
        <v/>
      </c>
      <c r="AF20" s="20" t="str">
        <f>IF(ISERROR(VLOOKUP('Choose Housekeeping Genes'!$C19,Calculations!$C$4:$M$99,8,0)),"",VLOOKUP('Choose Housekeeping Genes'!$C19,Calculations!$C$4:$M$99,8,0))</f>
        <v/>
      </c>
      <c r="AG20" s="20" t="str">
        <f>IF(ISERROR(VLOOKUP('Choose Housekeeping Genes'!$C19,Calculations!$C$4:$M$99,9,0)),"",VLOOKUP('Choose Housekeeping Genes'!$C19,Calculations!$C$4:$M$99,9,0))</f>
        <v/>
      </c>
      <c r="AH20" s="20" t="str">
        <f>IF(ISERROR(VLOOKUP('Choose Housekeeping Genes'!$C19,Calculations!$C$4:$M$99,10,0)),"",VLOOKUP('Choose Housekeeping Genes'!$C19,Calculations!$C$4:$M$99,10,0))</f>
        <v/>
      </c>
      <c r="AI20" s="20" t="str">
        <f>IF(ISERROR(VLOOKUP('Choose Housekeeping Genes'!$C19,Calculations!$C$4:$M$99,11,0)),"",VLOOKUP('Choose Housekeeping Genes'!$C19,Calculations!$C$4:$M$99,11,0))</f>
        <v/>
      </c>
      <c r="AJ20" s="20" t="str">
        <f>IF(ISERROR(VLOOKUP('Choose Housekeeping Genes'!$C19,Calculations!$C$4:$Y$99,14,0)),"",VLOOKUP('Choose Housekeeping Genes'!$C19,Calculations!$C$4:$Y$99,14,0))</f>
        <v/>
      </c>
      <c r="AK20" s="20" t="str">
        <f>IF(ISERROR(VLOOKUP('Choose Housekeeping Genes'!$C19,Calculations!$C$4:$Y$99,15,0)),"",VLOOKUP('Choose Housekeeping Genes'!$C19,Calculations!$C$4:$Y$99,15,0))</f>
        <v/>
      </c>
      <c r="AL20" s="20" t="str">
        <f>IF(ISERROR(VLOOKUP('Choose Housekeeping Genes'!$C19,Calculations!$C$4:$Y$99,16,0)),"",VLOOKUP('Choose Housekeeping Genes'!$C19,Calculations!$C$4:$Y$99,16,0))</f>
        <v/>
      </c>
      <c r="AM20" s="20" t="str">
        <f>IF(ISERROR(VLOOKUP('Choose Housekeeping Genes'!$C19,Calculations!$C$4:$Y$99,17,0)),"",VLOOKUP('Choose Housekeeping Genes'!$C19,Calculations!$C$4:$Y$99,17,0))</f>
        <v/>
      </c>
      <c r="AN20" s="20" t="str">
        <f>IF(ISERROR(VLOOKUP('Choose Housekeeping Genes'!$C19,Calculations!$C$4:$Y$99,18,0)),"",VLOOKUP('Choose Housekeeping Genes'!$C19,Calculations!$C$4:$Y$99,18,0))</f>
        <v/>
      </c>
      <c r="AO20" s="20" t="str">
        <f>IF(ISERROR(VLOOKUP('Choose Housekeeping Genes'!$C19,Calculations!$C$4:$Y$99,19,0)),"",VLOOKUP('Choose Housekeeping Genes'!$C19,Calculations!$C$4:$Y$99,19,0))</f>
        <v/>
      </c>
      <c r="AP20" s="20" t="str">
        <f>IF(ISERROR(VLOOKUP('Choose Housekeeping Genes'!$C19,Calculations!$C$4:$Y$99,20,0)),"",VLOOKUP('Choose Housekeeping Genes'!$C19,Calculations!$C$4:$Y$99,20,0))</f>
        <v/>
      </c>
      <c r="AQ20" s="20" t="str">
        <f>IF(ISERROR(VLOOKUP('Choose Housekeeping Genes'!$C19,Calculations!$C$4:$Y$99,21,0)),"",VLOOKUP('Choose Housekeeping Genes'!$C19,Calculations!$C$4:$Y$99,21,0))</f>
        <v/>
      </c>
      <c r="AR20" s="20" t="str">
        <f>IF(ISERROR(VLOOKUP('Choose Housekeeping Genes'!$C19,Calculations!$C$4:$Y$99,22,0)),"",VLOOKUP('Choose Housekeeping Genes'!$C19,Calculations!$C$4:$Y$99,22,0))</f>
        <v/>
      </c>
      <c r="AS20" s="20" t="str">
        <f>IF(ISERROR(VLOOKUP('Choose Housekeeping Genes'!$C19,Calculations!$C$4:$Y$99,23,0)),"",VLOOKUP('Choose Housekeeping Genes'!$C19,Calculations!$C$4:$Y$99,23,0))</f>
        <v/>
      </c>
      <c r="AT20" s="34" t="str">
        <f t="shared" si="0"/>
        <v/>
      </c>
      <c r="AU20" s="34" t="str">
        <f t="shared" si="1"/>
        <v/>
      </c>
      <c r="AV20" s="34" t="str">
        <f t="shared" si="2"/>
        <v/>
      </c>
      <c r="AW20" s="34" t="str">
        <f t="shared" si="3"/>
        <v/>
      </c>
      <c r="AX20" s="34" t="str">
        <f t="shared" si="4"/>
        <v/>
      </c>
      <c r="AY20" s="34" t="str">
        <f t="shared" si="5"/>
        <v/>
      </c>
      <c r="AZ20" s="34" t="str">
        <f t="shared" si="6"/>
        <v/>
      </c>
      <c r="BA20" s="34" t="str">
        <f t="shared" si="7"/>
        <v/>
      </c>
      <c r="BB20" s="34" t="str">
        <f t="shared" si="8"/>
        <v/>
      </c>
      <c r="BC20" s="34" t="str">
        <f t="shared" si="9"/>
        <v/>
      </c>
      <c r="BD20" s="34" t="str">
        <f t="shared" si="10"/>
        <v/>
      </c>
      <c r="BE20" s="34" t="str">
        <f t="shared" si="11"/>
        <v/>
      </c>
      <c r="BF20" s="34" t="str">
        <f t="shared" si="12"/>
        <v/>
      </c>
      <c r="BG20" s="34" t="str">
        <f t="shared" si="13"/>
        <v/>
      </c>
      <c r="BH20" s="34" t="str">
        <f t="shared" si="14"/>
        <v/>
      </c>
      <c r="BI20" s="34" t="str">
        <f t="shared" si="15"/>
        <v/>
      </c>
      <c r="BJ20" s="34" t="str">
        <f t="shared" si="16"/>
        <v/>
      </c>
      <c r="BK20" s="34" t="str">
        <f t="shared" si="17"/>
        <v/>
      </c>
      <c r="BL20" s="34" t="str">
        <f t="shared" si="18"/>
        <v/>
      </c>
      <c r="BM20" s="34" t="str">
        <f t="shared" si="19"/>
        <v/>
      </c>
      <c r="BN20" s="36" t="e">
        <f t="shared" si="21"/>
        <v>#DIV/0!</v>
      </c>
      <c r="BO20" s="36" t="e">
        <f t="shared" si="22"/>
        <v>#DIV/0!</v>
      </c>
      <c r="BP20" s="37" t="str">
        <f t="shared" si="23"/>
        <v/>
      </c>
      <c r="BQ20" s="37" t="str">
        <f t="shared" si="24"/>
        <v/>
      </c>
      <c r="BR20" s="37" t="str">
        <f t="shared" si="25"/>
        <v/>
      </c>
      <c r="BS20" s="37" t="str">
        <f t="shared" si="26"/>
        <v/>
      </c>
      <c r="BT20" s="37" t="str">
        <f t="shared" si="27"/>
        <v/>
      </c>
      <c r="BU20" s="37" t="str">
        <f t="shared" si="28"/>
        <v/>
      </c>
      <c r="BV20" s="37" t="str">
        <f t="shared" si="29"/>
        <v/>
      </c>
      <c r="BW20" s="37" t="str">
        <f t="shared" si="30"/>
        <v/>
      </c>
      <c r="BX20" s="37" t="str">
        <f t="shared" si="31"/>
        <v/>
      </c>
      <c r="BY20" s="37" t="str">
        <f t="shared" si="32"/>
        <v/>
      </c>
      <c r="BZ20" s="37" t="str">
        <f t="shared" si="33"/>
        <v/>
      </c>
      <c r="CA20" s="37" t="str">
        <f t="shared" si="34"/>
        <v/>
      </c>
      <c r="CB20" s="37" t="str">
        <f t="shared" si="35"/>
        <v/>
      </c>
      <c r="CC20" s="37" t="str">
        <f t="shared" si="36"/>
        <v/>
      </c>
      <c r="CD20" s="37" t="str">
        <f t="shared" si="37"/>
        <v/>
      </c>
      <c r="CE20" s="37" t="str">
        <f t="shared" si="38"/>
        <v/>
      </c>
      <c r="CF20" s="37" t="str">
        <f t="shared" si="39"/>
        <v/>
      </c>
      <c r="CG20" s="37" t="str">
        <f t="shared" si="40"/>
        <v/>
      </c>
      <c r="CH20" s="37" t="str">
        <f t="shared" si="41"/>
        <v/>
      </c>
      <c r="CI20" s="37" t="str">
        <f t="shared" si="42"/>
        <v/>
      </c>
    </row>
    <row r="21" spans="1:87" ht="12.75">
      <c r="A21" s="16"/>
      <c r="B21" s="14" t="str">
        <f>IF('Gene Table'!D20="","",'Gene Table'!D20)</f>
        <v>NM_000690</v>
      </c>
      <c r="C21" s="14" t="s">
        <v>77</v>
      </c>
      <c r="D21" s="15" t="str">
        <f>IF(SUM('Test Sample Data'!D$3:D$98)&gt;10,IF(AND(ISNUMBER('Test Sample Data'!D20),'Test Sample Data'!D20&lt;$B$1,'Test Sample Data'!D20&gt;0),'Test Sample Data'!D20,$B$1),"")</f>
        <v/>
      </c>
      <c r="E21" s="15" t="str">
        <f>IF(SUM('Test Sample Data'!E$3:E$98)&gt;10,IF(AND(ISNUMBER('Test Sample Data'!E20),'Test Sample Data'!E20&lt;$B$1,'Test Sample Data'!E20&gt;0),'Test Sample Data'!E20,$B$1),"")</f>
        <v/>
      </c>
      <c r="F21" s="15" t="str">
        <f>IF(SUM('Test Sample Data'!F$3:F$98)&gt;10,IF(AND(ISNUMBER('Test Sample Data'!F20),'Test Sample Data'!F20&lt;$B$1,'Test Sample Data'!F20&gt;0),'Test Sample Data'!F20,$B$1),"")</f>
        <v/>
      </c>
      <c r="G21" s="15" t="str">
        <f>IF(SUM('Test Sample Data'!G$3:G$98)&gt;10,IF(AND(ISNUMBER('Test Sample Data'!G20),'Test Sample Data'!G20&lt;$B$1,'Test Sample Data'!G20&gt;0),'Test Sample Data'!G20,$B$1),"")</f>
        <v/>
      </c>
      <c r="H21" s="15" t="str">
        <f>IF(SUM('Test Sample Data'!H$3:H$98)&gt;10,IF(AND(ISNUMBER('Test Sample Data'!H20),'Test Sample Data'!H20&lt;$B$1,'Test Sample Data'!H20&gt;0),'Test Sample Data'!H20,$B$1),"")</f>
        <v/>
      </c>
      <c r="I21" s="15" t="str">
        <f>IF(SUM('Test Sample Data'!I$3:I$98)&gt;10,IF(AND(ISNUMBER('Test Sample Data'!I20),'Test Sample Data'!I20&lt;$B$1,'Test Sample Data'!I20&gt;0),'Test Sample Data'!I20,$B$1),"")</f>
        <v/>
      </c>
      <c r="J21" s="15" t="str">
        <f>IF(SUM('Test Sample Data'!J$3:J$98)&gt;10,IF(AND(ISNUMBER('Test Sample Data'!J20),'Test Sample Data'!J20&lt;$B$1,'Test Sample Data'!J20&gt;0),'Test Sample Data'!J20,$B$1),"")</f>
        <v/>
      </c>
      <c r="K21" s="15" t="str">
        <f>IF(SUM('Test Sample Data'!K$3:K$98)&gt;10,IF(AND(ISNUMBER('Test Sample Data'!K20),'Test Sample Data'!K20&lt;$B$1,'Test Sample Data'!K20&gt;0),'Test Sample Data'!K20,$B$1),"")</f>
        <v/>
      </c>
      <c r="L21" s="15" t="str">
        <f>IF(SUM('Test Sample Data'!L$3:L$98)&gt;10,IF(AND(ISNUMBER('Test Sample Data'!L20),'Test Sample Data'!L20&lt;$B$1,'Test Sample Data'!L20&gt;0),'Test Sample Data'!L20,$B$1),"")</f>
        <v/>
      </c>
      <c r="M21" s="15" t="str">
        <f>IF(SUM('Test Sample Data'!M$3:M$98)&gt;10,IF(AND(ISNUMBER('Test Sample Data'!M20),'Test Sample Data'!M20&lt;$B$1,'Test Sample Data'!M20&gt;0),'Test Sample Data'!M20,$B$1),"")</f>
        <v/>
      </c>
      <c r="N21" s="15" t="str">
        <f>'Gene Table'!D20</f>
        <v>NM_000690</v>
      </c>
      <c r="O21" s="14" t="s">
        <v>77</v>
      </c>
      <c r="P21" s="15" t="str">
        <f>IF(SUM('Control Sample Data'!D$3:D$98)&gt;10,IF(AND(ISNUMBER('Control Sample Data'!D20),'Control Sample Data'!D20&lt;$B$1,'Control Sample Data'!D20&gt;0),'Control Sample Data'!D20,$B$1),"")</f>
        <v/>
      </c>
      <c r="Q21" s="15" t="str">
        <f>IF(SUM('Control Sample Data'!E$3:E$98)&gt;10,IF(AND(ISNUMBER('Control Sample Data'!E20),'Control Sample Data'!E20&lt;$B$1,'Control Sample Data'!E20&gt;0),'Control Sample Data'!E20,$B$1),"")</f>
        <v/>
      </c>
      <c r="R21" s="15" t="str">
        <f>IF(SUM('Control Sample Data'!F$3:F$98)&gt;10,IF(AND(ISNUMBER('Control Sample Data'!F20),'Control Sample Data'!F20&lt;$B$1,'Control Sample Data'!F20&gt;0),'Control Sample Data'!F20,$B$1),"")</f>
        <v/>
      </c>
      <c r="S21" s="15" t="str">
        <f>IF(SUM('Control Sample Data'!G$3:G$98)&gt;10,IF(AND(ISNUMBER('Control Sample Data'!G20),'Control Sample Data'!G20&lt;$B$1,'Control Sample Data'!G20&gt;0),'Control Sample Data'!G20,$B$1),"")</f>
        <v/>
      </c>
      <c r="T21" s="15" t="str">
        <f>IF(SUM('Control Sample Data'!H$3:H$98)&gt;10,IF(AND(ISNUMBER('Control Sample Data'!H20),'Control Sample Data'!H20&lt;$B$1,'Control Sample Data'!H20&gt;0),'Control Sample Data'!H20,$B$1),"")</f>
        <v/>
      </c>
      <c r="U21" s="15" t="str">
        <f>IF(SUM('Control Sample Data'!I$3:I$98)&gt;10,IF(AND(ISNUMBER('Control Sample Data'!I20),'Control Sample Data'!I20&lt;$B$1,'Control Sample Data'!I20&gt;0),'Control Sample Data'!I20,$B$1),"")</f>
        <v/>
      </c>
      <c r="V21" s="15" t="str">
        <f>IF(SUM('Control Sample Data'!J$3:J$98)&gt;10,IF(AND(ISNUMBER('Control Sample Data'!J20),'Control Sample Data'!J20&lt;$B$1,'Control Sample Data'!J20&gt;0),'Control Sample Data'!J20,$B$1),"")</f>
        <v/>
      </c>
      <c r="W21" s="15" t="str">
        <f>IF(SUM('Control Sample Data'!K$3:K$98)&gt;10,IF(AND(ISNUMBER('Control Sample Data'!K20),'Control Sample Data'!K20&lt;$B$1,'Control Sample Data'!K20&gt;0),'Control Sample Data'!K20,$B$1),"")</f>
        <v/>
      </c>
      <c r="X21" s="15" t="str">
        <f>IF(SUM('Control Sample Data'!L$3:L$98)&gt;10,IF(AND(ISNUMBER('Control Sample Data'!L20),'Control Sample Data'!L20&lt;$B$1,'Control Sample Data'!L20&gt;0),'Control Sample Data'!L20,$B$1),"")</f>
        <v/>
      </c>
      <c r="Y21" s="15" t="str">
        <f>IF(SUM('Control Sample Data'!M$3:M$98)&gt;10,IF(AND(ISNUMBER('Control Sample Data'!M20),'Control Sample Data'!M20&lt;$B$1,'Control Sample Data'!M20&gt;0),'Control Sample Data'!M20,$B$1),"")</f>
        <v/>
      </c>
      <c r="Z21" s="20" t="str">
        <f>IF(ISERROR(VLOOKUP('Choose Housekeeping Genes'!$C20,Calculations!$C$4:$M$99,2,0)),"",VLOOKUP('Choose Housekeeping Genes'!$C20,Calculations!$C$4:$M$99,2,0))</f>
        <v/>
      </c>
      <c r="AA21" s="20" t="str">
        <f>IF(ISERROR(VLOOKUP('Choose Housekeeping Genes'!$C20,Calculations!$C$4:$M$99,3,0)),"",VLOOKUP('Choose Housekeeping Genes'!$C20,Calculations!$C$4:$M$99,3,0))</f>
        <v/>
      </c>
      <c r="AB21" s="20" t="str">
        <f>IF(ISERROR(VLOOKUP('Choose Housekeeping Genes'!$C20,Calculations!$C$4:$M$99,4,0)),"",VLOOKUP('Choose Housekeeping Genes'!$C20,Calculations!$C$4:$M$99,4,0))</f>
        <v/>
      </c>
      <c r="AC21" s="20" t="str">
        <f>IF(ISERROR(VLOOKUP('Choose Housekeeping Genes'!$C20,Calculations!$C$4:$M$99,5,0)),"",VLOOKUP('Choose Housekeeping Genes'!$C20,Calculations!$C$4:$M$99,5,0))</f>
        <v/>
      </c>
      <c r="AD21" s="20" t="str">
        <f>IF(ISERROR(VLOOKUP('Choose Housekeeping Genes'!$C20,Calculations!$C$4:$M$99,6,0)),"",VLOOKUP('Choose Housekeeping Genes'!$C20,Calculations!$C$4:$M$99,6,0))</f>
        <v/>
      </c>
      <c r="AE21" s="20" t="str">
        <f>IF(ISERROR(VLOOKUP('Choose Housekeeping Genes'!$C20,Calculations!$C$4:$M$99,7,0)),"",VLOOKUP('Choose Housekeeping Genes'!$C20,Calculations!$C$4:$M$99,7,0))</f>
        <v/>
      </c>
      <c r="AF21" s="20" t="str">
        <f>IF(ISERROR(VLOOKUP('Choose Housekeeping Genes'!$C20,Calculations!$C$4:$M$99,8,0)),"",VLOOKUP('Choose Housekeeping Genes'!$C20,Calculations!$C$4:$M$99,8,0))</f>
        <v/>
      </c>
      <c r="AG21" s="20" t="str">
        <f>IF(ISERROR(VLOOKUP('Choose Housekeeping Genes'!$C20,Calculations!$C$4:$M$99,9,0)),"",VLOOKUP('Choose Housekeeping Genes'!$C20,Calculations!$C$4:$M$99,9,0))</f>
        <v/>
      </c>
      <c r="AH21" s="20" t="str">
        <f>IF(ISERROR(VLOOKUP('Choose Housekeeping Genes'!$C20,Calculations!$C$4:$M$99,10,0)),"",VLOOKUP('Choose Housekeeping Genes'!$C20,Calculations!$C$4:$M$99,10,0))</f>
        <v/>
      </c>
      <c r="AI21" s="20" t="str">
        <f>IF(ISERROR(VLOOKUP('Choose Housekeeping Genes'!$C20,Calculations!$C$4:$M$99,11,0)),"",VLOOKUP('Choose Housekeeping Genes'!$C20,Calculations!$C$4:$M$99,11,0))</f>
        <v/>
      </c>
      <c r="AJ21" s="20" t="str">
        <f>IF(ISERROR(VLOOKUP('Choose Housekeeping Genes'!$C20,Calculations!$C$4:$Y$99,14,0)),"",VLOOKUP('Choose Housekeeping Genes'!$C20,Calculations!$C$4:$Y$99,14,0))</f>
        <v/>
      </c>
      <c r="AK21" s="20" t="str">
        <f>IF(ISERROR(VLOOKUP('Choose Housekeeping Genes'!$C20,Calculations!$C$4:$Y$99,15,0)),"",VLOOKUP('Choose Housekeeping Genes'!$C20,Calculations!$C$4:$Y$99,15,0))</f>
        <v/>
      </c>
      <c r="AL21" s="20" t="str">
        <f>IF(ISERROR(VLOOKUP('Choose Housekeeping Genes'!$C20,Calculations!$C$4:$Y$99,16,0)),"",VLOOKUP('Choose Housekeeping Genes'!$C20,Calculations!$C$4:$Y$99,16,0))</f>
        <v/>
      </c>
      <c r="AM21" s="20" t="str">
        <f>IF(ISERROR(VLOOKUP('Choose Housekeeping Genes'!$C20,Calculations!$C$4:$Y$99,17,0)),"",VLOOKUP('Choose Housekeeping Genes'!$C20,Calculations!$C$4:$Y$99,17,0))</f>
        <v/>
      </c>
      <c r="AN21" s="20" t="str">
        <f>IF(ISERROR(VLOOKUP('Choose Housekeeping Genes'!$C20,Calculations!$C$4:$Y$99,18,0)),"",VLOOKUP('Choose Housekeeping Genes'!$C20,Calculations!$C$4:$Y$99,18,0))</f>
        <v/>
      </c>
      <c r="AO21" s="20" t="str">
        <f>IF(ISERROR(VLOOKUP('Choose Housekeeping Genes'!$C20,Calculations!$C$4:$Y$99,19,0)),"",VLOOKUP('Choose Housekeeping Genes'!$C20,Calculations!$C$4:$Y$99,19,0))</f>
        <v/>
      </c>
      <c r="AP21" s="20" t="str">
        <f>IF(ISERROR(VLOOKUP('Choose Housekeeping Genes'!$C20,Calculations!$C$4:$Y$99,20,0)),"",VLOOKUP('Choose Housekeeping Genes'!$C20,Calculations!$C$4:$Y$99,20,0))</f>
        <v/>
      </c>
      <c r="AQ21" s="20" t="str">
        <f>IF(ISERROR(VLOOKUP('Choose Housekeeping Genes'!$C20,Calculations!$C$4:$Y$99,21,0)),"",VLOOKUP('Choose Housekeeping Genes'!$C20,Calculations!$C$4:$Y$99,21,0))</f>
        <v/>
      </c>
      <c r="AR21" s="20" t="str">
        <f>IF(ISERROR(VLOOKUP('Choose Housekeeping Genes'!$C20,Calculations!$C$4:$Y$99,22,0)),"",VLOOKUP('Choose Housekeeping Genes'!$C20,Calculations!$C$4:$Y$99,22,0))</f>
        <v/>
      </c>
      <c r="AS21" s="20" t="str">
        <f>IF(ISERROR(VLOOKUP('Choose Housekeeping Genes'!$C20,Calculations!$C$4:$Y$99,23,0)),"",VLOOKUP('Choose Housekeeping Genes'!$C20,Calculations!$C$4:$Y$99,23,0))</f>
        <v/>
      </c>
      <c r="AT21" s="34" t="str">
        <f t="shared" si="0"/>
        <v/>
      </c>
      <c r="AU21" s="34" t="str">
        <f t="shared" si="1"/>
        <v/>
      </c>
      <c r="AV21" s="34" t="str">
        <f t="shared" si="2"/>
        <v/>
      </c>
      <c r="AW21" s="34" t="str">
        <f t="shared" si="3"/>
        <v/>
      </c>
      <c r="AX21" s="34" t="str">
        <f t="shared" si="4"/>
        <v/>
      </c>
      <c r="AY21" s="34" t="str">
        <f t="shared" si="5"/>
        <v/>
      </c>
      <c r="AZ21" s="34" t="str">
        <f t="shared" si="6"/>
        <v/>
      </c>
      <c r="BA21" s="34" t="str">
        <f t="shared" si="7"/>
        <v/>
      </c>
      <c r="BB21" s="34" t="str">
        <f t="shared" si="8"/>
        <v/>
      </c>
      <c r="BC21" s="34" t="str">
        <f t="shared" si="9"/>
        <v/>
      </c>
      <c r="BD21" s="34" t="str">
        <f t="shared" si="10"/>
        <v/>
      </c>
      <c r="BE21" s="34" t="str">
        <f t="shared" si="11"/>
        <v/>
      </c>
      <c r="BF21" s="34" t="str">
        <f t="shared" si="12"/>
        <v/>
      </c>
      <c r="BG21" s="34" t="str">
        <f t="shared" si="13"/>
        <v/>
      </c>
      <c r="BH21" s="34" t="str">
        <f t="shared" si="14"/>
        <v/>
      </c>
      <c r="BI21" s="34" t="str">
        <f t="shared" si="15"/>
        <v/>
      </c>
      <c r="BJ21" s="34" t="str">
        <f t="shared" si="16"/>
        <v/>
      </c>
      <c r="BK21" s="34" t="str">
        <f t="shared" si="17"/>
        <v/>
      </c>
      <c r="BL21" s="34" t="str">
        <f t="shared" si="18"/>
        <v/>
      </c>
      <c r="BM21" s="34" t="str">
        <f t="shared" si="19"/>
        <v/>
      </c>
      <c r="BN21" s="36" t="e">
        <f t="shared" si="21"/>
        <v>#DIV/0!</v>
      </c>
      <c r="BO21" s="36" t="e">
        <f t="shared" si="22"/>
        <v>#DIV/0!</v>
      </c>
      <c r="BP21" s="37" t="str">
        <f t="shared" si="23"/>
        <v/>
      </c>
      <c r="BQ21" s="37" t="str">
        <f t="shared" si="24"/>
        <v/>
      </c>
      <c r="BR21" s="37" t="str">
        <f t="shared" si="25"/>
        <v/>
      </c>
      <c r="BS21" s="37" t="str">
        <f t="shared" si="26"/>
        <v/>
      </c>
      <c r="BT21" s="37" t="str">
        <f t="shared" si="27"/>
        <v/>
      </c>
      <c r="BU21" s="37" t="str">
        <f t="shared" si="28"/>
        <v/>
      </c>
      <c r="BV21" s="37" t="str">
        <f t="shared" si="29"/>
        <v/>
      </c>
      <c r="BW21" s="37" t="str">
        <f t="shared" si="30"/>
        <v/>
      </c>
      <c r="BX21" s="37" t="str">
        <f t="shared" si="31"/>
        <v/>
      </c>
      <c r="BY21" s="37" t="str">
        <f t="shared" si="32"/>
        <v/>
      </c>
      <c r="BZ21" s="37" t="str">
        <f t="shared" si="33"/>
        <v/>
      </c>
      <c r="CA21" s="37" t="str">
        <f t="shared" si="34"/>
        <v/>
      </c>
      <c r="CB21" s="37" t="str">
        <f t="shared" si="35"/>
        <v/>
      </c>
      <c r="CC21" s="37" t="str">
        <f t="shared" si="36"/>
        <v/>
      </c>
      <c r="CD21" s="37" t="str">
        <f t="shared" si="37"/>
        <v/>
      </c>
      <c r="CE21" s="37" t="str">
        <f t="shared" si="38"/>
        <v/>
      </c>
      <c r="CF21" s="37" t="str">
        <f t="shared" si="39"/>
        <v/>
      </c>
      <c r="CG21" s="37" t="str">
        <f t="shared" si="40"/>
        <v/>
      </c>
      <c r="CH21" s="37" t="str">
        <f t="shared" si="41"/>
        <v/>
      </c>
      <c r="CI21" s="37" t="str">
        <f t="shared" si="42"/>
        <v/>
      </c>
    </row>
    <row r="22" spans="1:87" ht="12.75">
      <c r="A22" s="16"/>
      <c r="B22" s="14" t="str">
        <f>IF('Gene Table'!D21="","",'Gene Table'!D21)</f>
        <v>NM_000120</v>
      </c>
      <c r="C22" s="14" t="s">
        <v>81</v>
      </c>
      <c r="D22" s="15" t="str">
        <f>IF(SUM('Test Sample Data'!D$3:D$98)&gt;10,IF(AND(ISNUMBER('Test Sample Data'!D21),'Test Sample Data'!D21&lt;$B$1,'Test Sample Data'!D21&gt;0),'Test Sample Data'!D21,$B$1),"")</f>
        <v/>
      </c>
      <c r="E22" s="15" t="str">
        <f>IF(SUM('Test Sample Data'!E$3:E$98)&gt;10,IF(AND(ISNUMBER('Test Sample Data'!E21),'Test Sample Data'!E21&lt;$B$1,'Test Sample Data'!E21&gt;0),'Test Sample Data'!E21,$B$1),"")</f>
        <v/>
      </c>
      <c r="F22" s="15" t="str">
        <f>IF(SUM('Test Sample Data'!F$3:F$98)&gt;10,IF(AND(ISNUMBER('Test Sample Data'!F21),'Test Sample Data'!F21&lt;$B$1,'Test Sample Data'!F21&gt;0),'Test Sample Data'!F21,$B$1),"")</f>
        <v/>
      </c>
      <c r="G22" s="15" t="str">
        <f>IF(SUM('Test Sample Data'!G$3:G$98)&gt;10,IF(AND(ISNUMBER('Test Sample Data'!G21),'Test Sample Data'!G21&lt;$B$1,'Test Sample Data'!G21&gt;0),'Test Sample Data'!G21,$B$1),"")</f>
        <v/>
      </c>
      <c r="H22" s="15" t="str">
        <f>IF(SUM('Test Sample Data'!H$3:H$98)&gt;10,IF(AND(ISNUMBER('Test Sample Data'!H21),'Test Sample Data'!H21&lt;$B$1,'Test Sample Data'!H21&gt;0),'Test Sample Data'!H21,$B$1),"")</f>
        <v/>
      </c>
      <c r="I22" s="15" t="str">
        <f>IF(SUM('Test Sample Data'!I$3:I$98)&gt;10,IF(AND(ISNUMBER('Test Sample Data'!I21),'Test Sample Data'!I21&lt;$B$1,'Test Sample Data'!I21&gt;0),'Test Sample Data'!I21,$B$1),"")</f>
        <v/>
      </c>
      <c r="J22" s="15" t="str">
        <f>IF(SUM('Test Sample Data'!J$3:J$98)&gt;10,IF(AND(ISNUMBER('Test Sample Data'!J21),'Test Sample Data'!J21&lt;$B$1,'Test Sample Data'!J21&gt;0),'Test Sample Data'!J21,$B$1),"")</f>
        <v/>
      </c>
      <c r="K22" s="15" t="str">
        <f>IF(SUM('Test Sample Data'!K$3:K$98)&gt;10,IF(AND(ISNUMBER('Test Sample Data'!K21),'Test Sample Data'!K21&lt;$B$1,'Test Sample Data'!K21&gt;0),'Test Sample Data'!K21,$B$1),"")</f>
        <v/>
      </c>
      <c r="L22" s="15" t="str">
        <f>IF(SUM('Test Sample Data'!L$3:L$98)&gt;10,IF(AND(ISNUMBER('Test Sample Data'!L21),'Test Sample Data'!L21&lt;$B$1,'Test Sample Data'!L21&gt;0),'Test Sample Data'!L21,$B$1),"")</f>
        <v/>
      </c>
      <c r="M22" s="15" t="str">
        <f>IF(SUM('Test Sample Data'!M$3:M$98)&gt;10,IF(AND(ISNUMBER('Test Sample Data'!M21),'Test Sample Data'!M21&lt;$B$1,'Test Sample Data'!M21&gt;0),'Test Sample Data'!M21,$B$1),"")</f>
        <v/>
      </c>
      <c r="N22" s="15" t="str">
        <f>'Gene Table'!D21</f>
        <v>NM_000120</v>
      </c>
      <c r="O22" s="14" t="s">
        <v>81</v>
      </c>
      <c r="P22" s="15" t="str">
        <f>IF(SUM('Control Sample Data'!D$3:D$98)&gt;10,IF(AND(ISNUMBER('Control Sample Data'!D21),'Control Sample Data'!D21&lt;$B$1,'Control Sample Data'!D21&gt;0),'Control Sample Data'!D21,$B$1),"")</f>
        <v/>
      </c>
      <c r="Q22" s="15" t="str">
        <f>IF(SUM('Control Sample Data'!E$3:E$98)&gt;10,IF(AND(ISNUMBER('Control Sample Data'!E21),'Control Sample Data'!E21&lt;$B$1,'Control Sample Data'!E21&gt;0),'Control Sample Data'!E21,$B$1),"")</f>
        <v/>
      </c>
      <c r="R22" s="15" t="str">
        <f>IF(SUM('Control Sample Data'!F$3:F$98)&gt;10,IF(AND(ISNUMBER('Control Sample Data'!F21),'Control Sample Data'!F21&lt;$B$1,'Control Sample Data'!F21&gt;0),'Control Sample Data'!F21,$B$1),"")</f>
        <v/>
      </c>
      <c r="S22" s="15" t="str">
        <f>IF(SUM('Control Sample Data'!G$3:G$98)&gt;10,IF(AND(ISNUMBER('Control Sample Data'!G21),'Control Sample Data'!G21&lt;$B$1,'Control Sample Data'!G21&gt;0),'Control Sample Data'!G21,$B$1),"")</f>
        <v/>
      </c>
      <c r="T22" s="15" t="str">
        <f>IF(SUM('Control Sample Data'!H$3:H$98)&gt;10,IF(AND(ISNUMBER('Control Sample Data'!H21),'Control Sample Data'!H21&lt;$B$1,'Control Sample Data'!H21&gt;0),'Control Sample Data'!H21,$B$1),"")</f>
        <v/>
      </c>
      <c r="U22" s="15" t="str">
        <f>IF(SUM('Control Sample Data'!I$3:I$98)&gt;10,IF(AND(ISNUMBER('Control Sample Data'!I21),'Control Sample Data'!I21&lt;$B$1,'Control Sample Data'!I21&gt;0),'Control Sample Data'!I21,$B$1),"")</f>
        <v/>
      </c>
      <c r="V22" s="15" t="str">
        <f>IF(SUM('Control Sample Data'!J$3:J$98)&gt;10,IF(AND(ISNUMBER('Control Sample Data'!J21),'Control Sample Data'!J21&lt;$B$1,'Control Sample Data'!J21&gt;0),'Control Sample Data'!J21,$B$1),"")</f>
        <v/>
      </c>
      <c r="W22" s="15" t="str">
        <f>IF(SUM('Control Sample Data'!K$3:K$98)&gt;10,IF(AND(ISNUMBER('Control Sample Data'!K21),'Control Sample Data'!K21&lt;$B$1,'Control Sample Data'!K21&gt;0),'Control Sample Data'!K21,$B$1),"")</f>
        <v/>
      </c>
      <c r="X22" s="15" t="str">
        <f>IF(SUM('Control Sample Data'!L$3:L$98)&gt;10,IF(AND(ISNUMBER('Control Sample Data'!L21),'Control Sample Data'!L21&lt;$B$1,'Control Sample Data'!L21&gt;0),'Control Sample Data'!L21,$B$1),"")</f>
        <v/>
      </c>
      <c r="Y22" s="15" t="str">
        <f>IF(SUM('Control Sample Data'!M$3:M$98)&gt;10,IF(AND(ISNUMBER('Control Sample Data'!M21),'Control Sample Data'!M21&lt;$B$1,'Control Sample Data'!M21&gt;0),'Control Sample Data'!M21,$B$1),"")</f>
        <v/>
      </c>
      <c r="Z22" s="20" t="str">
        <f>IF(ISERROR(VLOOKUP('Choose Housekeeping Genes'!$C21,Calculations!$C$4:$M$99,2,0)),"",VLOOKUP('Choose Housekeeping Genes'!$C21,Calculations!$C$4:$M$99,2,0))</f>
        <v/>
      </c>
      <c r="AA22" s="20" t="str">
        <f>IF(ISERROR(VLOOKUP('Choose Housekeeping Genes'!$C21,Calculations!$C$4:$M$99,3,0)),"",VLOOKUP('Choose Housekeeping Genes'!$C21,Calculations!$C$4:$M$99,3,0))</f>
        <v/>
      </c>
      <c r="AB22" s="20" t="str">
        <f>IF(ISERROR(VLOOKUP('Choose Housekeeping Genes'!$C21,Calculations!$C$4:$M$99,4,0)),"",VLOOKUP('Choose Housekeeping Genes'!$C21,Calculations!$C$4:$M$99,4,0))</f>
        <v/>
      </c>
      <c r="AC22" s="20" t="str">
        <f>IF(ISERROR(VLOOKUP('Choose Housekeeping Genes'!$C21,Calculations!$C$4:$M$99,5,0)),"",VLOOKUP('Choose Housekeeping Genes'!$C21,Calculations!$C$4:$M$99,5,0))</f>
        <v/>
      </c>
      <c r="AD22" s="20" t="str">
        <f>IF(ISERROR(VLOOKUP('Choose Housekeeping Genes'!$C21,Calculations!$C$4:$M$99,6,0)),"",VLOOKUP('Choose Housekeeping Genes'!$C21,Calculations!$C$4:$M$99,6,0))</f>
        <v/>
      </c>
      <c r="AE22" s="20" t="str">
        <f>IF(ISERROR(VLOOKUP('Choose Housekeeping Genes'!$C21,Calculations!$C$4:$M$99,7,0)),"",VLOOKUP('Choose Housekeeping Genes'!$C21,Calculations!$C$4:$M$99,7,0))</f>
        <v/>
      </c>
      <c r="AF22" s="20" t="str">
        <f>IF(ISERROR(VLOOKUP('Choose Housekeeping Genes'!$C21,Calculations!$C$4:$M$99,8,0)),"",VLOOKUP('Choose Housekeeping Genes'!$C21,Calculations!$C$4:$M$99,8,0))</f>
        <v/>
      </c>
      <c r="AG22" s="20" t="str">
        <f>IF(ISERROR(VLOOKUP('Choose Housekeeping Genes'!$C21,Calculations!$C$4:$M$99,9,0)),"",VLOOKUP('Choose Housekeeping Genes'!$C21,Calculations!$C$4:$M$99,9,0))</f>
        <v/>
      </c>
      <c r="AH22" s="20" t="str">
        <f>IF(ISERROR(VLOOKUP('Choose Housekeeping Genes'!$C21,Calculations!$C$4:$M$99,10,0)),"",VLOOKUP('Choose Housekeeping Genes'!$C21,Calculations!$C$4:$M$99,10,0))</f>
        <v/>
      </c>
      <c r="AI22" s="20" t="str">
        <f>IF(ISERROR(VLOOKUP('Choose Housekeeping Genes'!$C21,Calculations!$C$4:$M$99,11,0)),"",VLOOKUP('Choose Housekeeping Genes'!$C21,Calculations!$C$4:$M$99,11,0))</f>
        <v/>
      </c>
      <c r="AJ22" s="20" t="str">
        <f>IF(ISERROR(VLOOKUP('Choose Housekeeping Genes'!$C21,Calculations!$C$4:$Y$99,14,0)),"",VLOOKUP('Choose Housekeeping Genes'!$C21,Calculations!$C$4:$Y$99,14,0))</f>
        <v/>
      </c>
      <c r="AK22" s="20" t="str">
        <f>IF(ISERROR(VLOOKUP('Choose Housekeeping Genes'!$C21,Calculations!$C$4:$Y$99,15,0)),"",VLOOKUP('Choose Housekeeping Genes'!$C21,Calculations!$C$4:$Y$99,15,0))</f>
        <v/>
      </c>
      <c r="AL22" s="20" t="str">
        <f>IF(ISERROR(VLOOKUP('Choose Housekeeping Genes'!$C21,Calculations!$C$4:$Y$99,16,0)),"",VLOOKUP('Choose Housekeeping Genes'!$C21,Calculations!$C$4:$Y$99,16,0))</f>
        <v/>
      </c>
      <c r="AM22" s="20" t="str">
        <f>IF(ISERROR(VLOOKUP('Choose Housekeeping Genes'!$C21,Calculations!$C$4:$Y$99,17,0)),"",VLOOKUP('Choose Housekeeping Genes'!$C21,Calculations!$C$4:$Y$99,17,0))</f>
        <v/>
      </c>
      <c r="AN22" s="20" t="str">
        <f>IF(ISERROR(VLOOKUP('Choose Housekeeping Genes'!$C21,Calculations!$C$4:$Y$99,18,0)),"",VLOOKUP('Choose Housekeeping Genes'!$C21,Calculations!$C$4:$Y$99,18,0))</f>
        <v/>
      </c>
      <c r="AO22" s="20" t="str">
        <f>IF(ISERROR(VLOOKUP('Choose Housekeeping Genes'!$C21,Calculations!$C$4:$Y$99,19,0)),"",VLOOKUP('Choose Housekeeping Genes'!$C21,Calculations!$C$4:$Y$99,19,0))</f>
        <v/>
      </c>
      <c r="AP22" s="20" t="str">
        <f>IF(ISERROR(VLOOKUP('Choose Housekeeping Genes'!$C21,Calculations!$C$4:$Y$99,20,0)),"",VLOOKUP('Choose Housekeeping Genes'!$C21,Calculations!$C$4:$Y$99,20,0))</f>
        <v/>
      </c>
      <c r="AQ22" s="20" t="str">
        <f>IF(ISERROR(VLOOKUP('Choose Housekeeping Genes'!$C21,Calculations!$C$4:$Y$99,21,0)),"",VLOOKUP('Choose Housekeeping Genes'!$C21,Calculations!$C$4:$Y$99,21,0))</f>
        <v/>
      </c>
      <c r="AR22" s="20" t="str">
        <f>IF(ISERROR(VLOOKUP('Choose Housekeeping Genes'!$C21,Calculations!$C$4:$Y$99,22,0)),"",VLOOKUP('Choose Housekeeping Genes'!$C21,Calculations!$C$4:$Y$99,22,0))</f>
        <v/>
      </c>
      <c r="AS22" s="20" t="str">
        <f>IF(ISERROR(VLOOKUP('Choose Housekeeping Genes'!$C21,Calculations!$C$4:$Y$99,23,0)),"",VLOOKUP('Choose Housekeeping Genes'!$C21,Calculations!$C$4:$Y$99,23,0))</f>
        <v/>
      </c>
      <c r="AT22" s="34" t="str">
        <f t="shared" si="0"/>
        <v/>
      </c>
      <c r="AU22" s="34" t="str">
        <f t="shared" si="1"/>
        <v/>
      </c>
      <c r="AV22" s="34" t="str">
        <f t="shared" si="2"/>
        <v/>
      </c>
      <c r="AW22" s="34" t="str">
        <f t="shared" si="3"/>
        <v/>
      </c>
      <c r="AX22" s="34" t="str">
        <f t="shared" si="4"/>
        <v/>
      </c>
      <c r="AY22" s="34" t="str">
        <f t="shared" si="5"/>
        <v/>
      </c>
      <c r="AZ22" s="34" t="str">
        <f t="shared" si="6"/>
        <v/>
      </c>
      <c r="BA22" s="34" t="str">
        <f t="shared" si="7"/>
        <v/>
      </c>
      <c r="BB22" s="34" t="str">
        <f t="shared" si="8"/>
        <v/>
      </c>
      <c r="BC22" s="34" t="str">
        <f t="shared" si="9"/>
        <v/>
      </c>
      <c r="BD22" s="34" t="str">
        <f t="shared" si="10"/>
        <v/>
      </c>
      <c r="BE22" s="34" t="str">
        <f t="shared" si="11"/>
        <v/>
      </c>
      <c r="BF22" s="34" t="str">
        <f t="shared" si="12"/>
        <v/>
      </c>
      <c r="BG22" s="34" t="str">
        <f t="shared" si="13"/>
        <v/>
      </c>
      <c r="BH22" s="34" t="str">
        <f t="shared" si="14"/>
        <v/>
      </c>
      <c r="BI22" s="34" t="str">
        <f t="shared" si="15"/>
        <v/>
      </c>
      <c r="BJ22" s="34" t="str">
        <f t="shared" si="16"/>
        <v/>
      </c>
      <c r="BK22" s="34" t="str">
        <f t="shared" si="17"/>
        <v/>
      </c>
      <c r="BL22" s="34" t="str">
        <f t="shared" si="18"/>
        <v/>
      </c>
      <c r="BM22" s="34" t="str">
        <f t="shared" si="19"/>
        <v/>
      </c>
      <c r="BN22" s="36" t="e">
        <f t="shared" si="21"/>
        <v>#DIV/0!</v>
      </c>
      <c r="BO22" s="36" t="e">
        <f t="shared" si="22"/>
        <v>#DIV/0!</v>
      </c>
      <c r="BP22" s="37" t="str">
        <f t="shared" si="23"/>
        <v/>
      </c>
      <c r="BQ22" s="37" t="str">
        <f t="shared" si="24"/>
        <v/>
      </c>
      <c r="BR22" s="37" t="str">
        <f t="shared" si="25"/>
        <v/>
      </c>
      <c r="BS22" s="37" t="str">
        <f t="shared" si="26"/>
        <v/>
      </c>
      <c r="BT22" s="37" t="str">
        <f t="shared" si="27"/>
        <v/>
      </c>
      <c r="BU22" s="37" t="str">
        <f t="shared" si="28"/>
        <v/>
      </c>
      <c r="BV22" s="37" t="str">
        <f t="shared" si="29"/>
        <v/>
      </c>
      <c r="BW22" s="37" t="str">
        <f t="shared" si="30"/>
        <v/>
      </c>
      <c r="BX22" s="37" t="str">
        <f t="shared" si="31"/>
        <v/>
      </c>
      <c r="BY22" s="37" t="str">
        <f t="shared" si="32"/>
        <v/>
      </c>
      <c r="BZ22" s="37" t="str">
        <f t="shared" si="33"/>
        <v/>
      </c>
      <c r="CA22" s="37" t="str">
        <f t="shared" si="34"/>
        <v/>
      </c>
      <c r="CB22" s="37" t="str">
        <f t="shared" si="35"/>
        <v/>
      </c>
      <c r="CC22" s="37" t="str">
        <f t="shared" si="36"/>
        <v/>
      </c>
      <c r="CD22" s="37" t="str">
        <f t="shared" si="37"/>
        <v/>
      </c>
      <c r="CE22" s="37" t="str">
        <f t="shared" si="38"/>
        <v/>
      </c>
      <c r="CF22" s="37" t="str">
        <f t="shared" si="39"/>
        <v/>
      </c>
      <c r="CG22" s="37" t="str">
        <f t="shared" si="40"/>
        <v/>
      </c>
      <c r="CH22" s="37" t="str">
        <f t="shared" si="41"/>
        <v/>
      </c>
      <c r="CI22" s="37" t="str">
        <f t="shared" si="42"/>
        <v/>
      </c>
    </row>
    <row r="23" spans="1:87" ht="12.75">
      <c r="A23" s="16"/>
      <c r="B23" s="14" t="str">
        <f>IF('Gene Table'!D22="","",'Gene Table'!D22)</f>
        <v>NM_001963</v>
      </c>
      <c r="C23" s="14" t="s">
        <v>85</v>
      </c>
      <c r="D23" s="15" t="str">
        <f>IF(SUM('Test Sample Data'!D$3:D$98)&gt;10,IF(AND(ISNUMBER('Test Sample Data'!D22),'Test Sample Data'!D22&lt;$B$1,'Test Sample Data'!D22&gt;0),'Test Sample Data'!D22,$B$1),"")</f>
        <v/>
      </c>
      <c r="E23" s="15" t="str">
        <f>IF(SUM('Test Sample Data'!E$3:E$98)&gt;10,IF(AND(ISNUMBER('Test Sample Data'!E22),'Test Sample Data'!E22&lt;$B$1,'Test Sample Data'!E22&gt;0),'Test Sample Data'!E22,$B$1),"")</f>
        <v/>
      </c>
      <c r="F23" s="15" t="str">
        <f>IF(SUM('Test Sample Data'!F$3:F$98)&gt;10,IF(AND(ISNUMBER('Test Sample Data'!F22),'Test Sample Data'!F22&lt;$B$1,'Test Sample Data'!F22&gt;0),'Test Sample Data'!F22,$B$1),"")</f>
        <v/>
      </c>
      <c r="G23" s="15" t="str">
        <f>IF(SUM('Test Sample Data'!G$3:G$98)&gt;10,IF(AND(ISNUMBER('Test Sample Data'!G22),'Test Sample Data'!G22&lt;$B$1,'Test Sample Data'!G22&gt;0),'Test Sample Data'!G22,$B$1),"")</f>
        <v/>
      </c>
      <c r="H23" s="15" t="str">
        <f>IF(SUM('Test Sample Data'!H$3:H$98)&gt;10,IF(AND(ISNUMBER('Test Sample Data'!H22),'Test Sample Data'!H22&lt;$B$1,'Test Sample Data'!H22&gt;0),'Test Sample Data'!H22,$B$1),"")</f>
        <v/>
      </c>
      <c r="I23" s="15" t="str">
        <f>IF(SUM('Test Sample Data'!I$3:I$98)&gt;10,IF(AND(ISNUMBER('Test Sample Data'!I22),'Test Sample Data'!I22&lt;$B$1,'Test Sample Data'!I22&gt;0),'Test Sample Data'!I22,$B$1),"")</f>
        <v/>
      </c>
      <c r="J23" s="15" t="str">
        <f>IF(SUM('Test Sample Data'!J$3:J$98)&gt;10,IF(AND(ISNUMBER('Test Sample Data'!J22),'Test Sample Data'!J22&lt;$B$1,'Test Sample Data'!J22&gt;0),'Test Sample Data'!J22,$B$1),"")</f>
        <v/>
      </c>
      <c r="K23" s="15" t="str">
        <f>IF(SUM('Test Sample Data'!K$3:K$98)&gt;10,IF(AND(ISNUMBER('Test Sample Data'!K22),'Test Sample Data'!K22&lt;$B$1,'Test Sample Data'!K22&gt;0),'Test Sample Data'!K22,$B$1),"")</f>
        <v/>
      </c>
      <c r="L23" s="15" t="str">
        <f>IF(SUM('Test Sample Data'!L$3:L$98)&gt;10,IF(AND(ISNUMBER('Test Sample Data'!L22),'Test Sample Data'!L22&lt;$B$1,'Test Sample Data'!L22&gt;0),'Test Sample Data'!L22,$B$1),"")</f>
        <v/>
      </c>
      <c r="M23" s="15" t="str">
        <f>IF(SUM('Test Sample Data'!M$3:M$98)&gt;10,IF(AND(ISNUMBER('Test Sample Data'!M22),'Test Sample Data'!M22&lt;$B$1,'Test Sample Data'!M22&gt;0),'Test Sample Data'!M22,$B$1),"")</f>
        <v/>
      </c>
      <c r="N23" s="15" t="str">
        <f>'Gene Table'!D22</f>
        <v>NM_001963</v>
      </c>
      <c r="O23" s="14" t="s">
        <v>85</v>
      </c>
      <c r="P23" s="15" t="str">
        <f>IF(SUM('Control Sample Data'!D$3:D$98)&gt;10,IF(AND(ISNUMBER('Control Sample Data'!D22),'Control Sample Data'!D22&lt;$B$1,'Control Sample Data'!D22&gt;0),'Control Sample Data'!D22,$B$1),"")</f>
        <v/>
      </c>
      <c r="Q23" s="15" t="str">
        <f>IF(SUM('Control Sample Data'!E$3:E$98)&gt;10,IF(AND(ISNUMBER('Control Sample Data'!E22),'Control Sample Data'!E22&lt;$B$1,'Control Sample Data'!E22&gt;0),'Control Sample Data'!E22,$B$1),"")</f>
        <v/>
      </c>
      <c r="R23" s="15" t="str">
        <f>IF(SUM('Control Sample Data'!F$3:F$98)&gt;10,IF(AND(ISNUMBER('Control Sample Data'!F22),'Control Sample Data'!F22&lt;$B$1,'Control Sample Data'!F22&gt;0),'Control Sample Data'!F22,$B$1),"")</f>
        <v/>
      </c>
      <c r="S23" s="15" t="str">
        <f>IF(SUM('Control Sample Data'!G$3:G$98)&gt;10,IF(AND(ISNUMBER('Control Sample Data'!G22),'Control Sample Data'!G22&lt;$B$1,'Control Sample Data'!G22&gt;0),'Control Sample Data'!G22,$B$1),"")</f>
        <v/>
      </c>
      <c r="T23" s="15" t="str">
        <f>IF(SUM('Control Sample Data'!H$3:H$98)&gt;10,IF(AND(ISNUMBER('Control Sample Data'!H22),'Control Sample Data'!H22&lt;$B$1,'Control Sample Data'!H22&gt;0),'Control Sample Data'!H22,$B$1),"")</f>
        <v/>
      </c>
      <c r="U23" s="15" t="str">
        <f>IF(SUM('Control Sample Data'!I$3:I$98)&gt;10,IF(AND(ISNUMBER('Control Sample Data'!I22),'Control Sample Data'!I22&lt;$B$1,'Control Sample Data'!I22&gt;0),'Control Sample Data'!I22,$B$1),"")</f>
        <v/>
      </c>
      <c r="V23" s="15" t="str">
        <f>IF(SUM('Control Sample Data'!J$3:J$98)&gt;10,IF(AND(ISNUMBER('Control Sample Data'!J22),'Control Sample Data'!J22&lt;$B$1,'Control Sample Data'!J22&gt;0),'Control Sample Data'!J22,$B$1),"")</f>
        <v/>
      </c>
      <c r="W23" s="15" t="str">
        <f>IF(SUM('Control Sample Data'!K$3:K$98)&gt;10,IF(AND(ISNUMBER('Control Sample Data'!K22),'Control Sample Data'!K22&lt;$B$1,'Control Sample Data'!K22&gt;0),'Control Sample Data'!K22,$B$1),"")</f>
        <v/>
      </c>
      <c r="X23" s="15" t="str">
        <f>IF(SUM('Control Sample Data'!L$3:L$98)&gt;10,IF(AND(ISNUMBER('Control Sample Data'!L22),'Control Sample Data'!L22&lt;$B$1,'Control Sample Data'!L22&gt;0),'Control Sample Data'!L22,$B$1),"")</f>
        <v/>
      </c>
      <c r="Y23" s="15" t="str">
        <f>IF(SUM('Control Sample Data'!M$3:M$98)&gt;10,IF(AND(ISNUMBER('Control Sample Data'!M22),'Control Sample Data'!M22&lt;$B$1,'Control Sample Data'!M22&gt;0),'Control Sample Data'!M22,$B$1),"")</f>
        <v/>
      </c>
      <c r="Z23" s="20" t="str">
        <f>IF(ISERROR(VLOOKUP('Choose Housekeeping Genes'!$C22,Calculations!$C$4:$M$99,2,0)),"",VLOOKUP('Choose Housekeeping Genes'!$C22,Calculations!$C$4:$M$99,2,0))</f>
        <v/>
      </c>
      <c r="AA23" s="20" t="str">
        <f>IF(ISERROR(VLOOKUP('Choose Housekeeping Genes'!$C22,Calculations!$C$4:$M$99,3,0)),"",VLOOKUP('Choose Housekeeping Genes'!$C22,Calculations!$C$4:$M$99,3,0))</f>
        <v/>
      </c>
      <c r="AB23" s="20" t="str">
        <f>IF(ISERROR(VLOOKUP('Choose Housekeeping Genes'!$C22,Calculations!$C$4:$M$99,4,0)),"",VLOOKUP('Choose Housekeeping Genes'!$C22,Calculations!$C$4:$M$99,4,0))</f>
        <v/>
      </c>
      <c r="AC23" s="20" t="str">
        <f>IF(ISERROR(VLOOKUP('Choose Housekeeping Genes'!$C22,Calculations!$C$4:$M$99,5,0)),"",VLOOKUP('Choose Housekeeping Genes'!$C22,Calculations!$C$4:$M$99,5,0))</f>
        <v/>
      </c>
      <c r="AD23" s="20" t="str">
        <f>IF(ISERROR(VLOOKUP('Choose Housekeeping Genes'!$C22,Calculations!$C$4:$M$99,6,0)),"",VLOOKUP('Choose Housekeeping Genes'!$C22,Calculations!$C$4:$M$99,6,0))</f>
        <v/>
      </c>
      <c r="AE23" s="20" t="str">
        <f>IF(ISERROR(VLOOKUP('Choose Housekeeping Genes'!$C22,Calculations!$C$4:$M$99,7,0)),"",VLOOKUP('Choose Housekeeping Genes'!$C22,Calculations!$C$4:$M$99,7,0))</f>
        <v/>
      </c>
      <c r="AF23" s="20" t="str">
        <f>IF(ISERROR(VLOOKUP('Choose Housekeeping Genes'!$C22,Calculations!$C$4:$M$99,8,0)),"",VLOOKUP('Choose Housekeeping Genes'!$C22,Calculations!$C$4:$M$99,8,0))</f>
        <v/>
      </c>
      <c r="AG23" s="20" t="str">
        <f>IF(ISERROR(VLOOKUP('Choose Housekeeping Genes'!$C22,Calculations!$C$4:$M$99,9,0)),"",VLOOKUP('Choose Housekeeping Genes'!$C22,Calculations!$C$4:$M$99,9,0))</f>
        <v/>
      </c>
      <c r="AH23" s="20" t="str">
        <f>IF(ISERROR(VLOOKUP('Choose Housekeeping Genes'!$C22,Calculations!$C$4:$M$99,10,0)),"",VLOOKUP('Choose Housekeeping Genes'!$C22,Calculations!$C$4:$M$99,10,0))</f>
        <v/>
      </c>
      <c r="AI23" s="20" t="str">
        <f>IF(ISERROR(VLOOKUP('Choose Housekeeping Genes'!$C22,Calculations!$C$4:$M$99,11,0)),"",VLOOKUP('Choose Housekeeping Genes'!$C22,Calculations!$C$4:$M$99,11,0))</f>
        <v/>
      </c>
      <c r="AJ23" s="20" t="str">
        <f>IF(ISERROR(VLOOKUP('Choose Housekeeping Genes'!$C22,Calculations!$C$4:$Y$99,14,0)),"",VLOOKUP('Choose Housekeeping Genes'!$C22,Calculations!$C$4:$Y$99,14,0))</f>
        <v/>
      </c>
      <c r="AK23" s="20" t="str">
        <f>IF(ISERROR(VLOOKUP('Choose Housekeeping Genes'!$C22,Calculations!$C$4:$Y$99,15,0)),"",VLOOKUP('Choose Housekeeping Genes'!$C22,Calculations!$C$4:$Y$99,15,0))</f>
        <v/>
      </c>
      <c r="AL23" s="20" t="str">
        <f>IF(ISERROR(VLOOKUP('Choose Housekeeping Genes'!$C22,Calculations!$C$4:$Y$99,16,0)),"",VLOOKUP('Choose Housekeeping Genes'!$C22,Calculations!$C$4:$Y$99,16,0))</f>
        <v/>
      </c>
      <c r="AM23" s="20" t="str">
        <f>IF(ISERROR(VLOOKUP('Choose Housekeeping Genes'!$C22,Calculations!$C$4:$Y$99,17,0)),"",VLOOKUP('Choose Housekeeping Genes'!$C22,Calculations!$C$4:$Y$99,17,0))</f>
        <v/>
      </c>
      <c r="AN23" s="20" t="str">
        <f>IF(ISERROR(VLOOKUP('Choose Housekeeping Genes'!$C22,Calculations!$C$4:$Y$99,18,0)),"",VLOOKUP('Choose Housekeeping Genes'!$C22,Calculations!$C$4:$Y$99,18,0))</f>
        <v/>
      </c>
      <c r="AO23" s="20" t="str">
        <f>IF(ISERROR(VLOOKUP('Choose Housekeeping Genes'!$C22,Calculations!$C$4:$Y$99,19,0)),"",VLOOKUP('Choose Housekeeping Genes'!$C22,Calculations!$C$4:$Y$99,19,0))</f>
        <v/>
      </c>
      <c r="AP23" s="20" t="str">
        <f>IF(ISERROR(VLOOKUP('Choose Housekeeping Genes'!$C22,Calculations!$C$4:$Y$99,20,0)),"",VLOOKUP('Choose Housekeeping Genes'!$C22,Calculations!$C$4:$Y$99,20,0))</f>
        <v/>
      </c>
      <c r="AQ23" s="20" t="str">
        <f>IF(ISERROR(VLOOKUP('Choose Housekeeping Genes'!$C22,Calculations!$C$4:$Y$99,21,0)),"",VLOOKUP('Choose Housekeeping Genes'!$C22,Calculations!$C$4:$Y$99,21,0))</f>
        <v/>
      </c>
      <c r="AR23" s="20" t="str">
        <f>IF(ISERROR(VLOOKUP('Choose Housekeeping Genes'!$C22,Calculations!$C$4:$Y$99,22,0)),"",VLOOKUP('Choose Housekeeping Genes'!$C22,Calculations!$C$4:$Y$99,22,0))</f>
        <v/>
      </c>
      <c r="AS23" s="20" t="str">
        <f>IF(ISERROR(VLOOKUP('Choose Housekeeping Genes'!$C22,Calculations!$C$4:$Y$99,23,0)),"",VLOOKUP('Choose Housekeeping Genes'!$C22,Calculations!$C$4:$Y$99,23,0))</f>
        <v/>
      </c>
      <c r="AT23" s="34" t="str">
        <f t="shared" si="0"/>
        <v/>
      </c>
      <c r="AU23" s="34" t="str">
        <f t="shared" si="1"/>
        <v/>
      </c>
      <c r="AV23" s="34" t="str">
        <f t="shared" si="2"/>
        <v/>
      </c>
      <c r="AW23" s="34" t="str">
        <f t="shared" si="3"/>
        <v/>
      </c>
      <c r="AX23" s="34" t="str">
        <f t="shared" si="4"/>
        <v/>
      </c>
      <c r="AY23" s="34" t="str">
        <f t="shared" si="5"/>
        <v/>
      </c>
      <c r="AZ23" s="34" t="str">
        <f t="shared" si="6"/>
        <v/>
      </c>
      <c r="BA23" s="34" t="str">
        <f t="shared" si="7"/>
        <v/>
      </c>
      <c r="BB23" s="34" t="str">
        <f t="shared" si="8"/>
        <v/>
      </c>
      <c r="BC23" s="34" t="str">
        <f t="shared" si="9"/>
        <v/>
      </c>
      <c r="BD23" s="34" t="str">
        <f t="shared" si="10"/>
        <v/>
      </c>
      <c r="BE23" s="34" t="str">
        <f t="shared" si="11"/>
        <v/>
      </c>
      <c r="BF23" s="34" t="str">
        <f t="shared" si="12"/>
        <v/>
      </c>
      <c r="BG23" s="34" t="str">
        <f t="shared" si="13"/>
        <v/>
      </c>
      <c r="BH23" s="34" t="str">
        <f t="shared" si="14"/>
        <v/>
      </c>
      <c r="BI23" s="34" t="str">
        <f t="shared" si="15"/>
        <v/>
      </c>
      <c r="BJ23" s="34" t="str">
        <f t="shared" si="16"/>
        <v/>
      </c>
      <c r="BK23" s="34" t="str">
        <f t="shared" si="17"/>
        <v/>
      </c>
      <c r="BL23" s="34" t="str">
        <f t="shared" si="18"/>
        <v/>
      </c>
      <c r="BM23" s="34" t="str">
        <f t="shared" si="19"/>
        <v/>
      </c>
      <c r="BN23" s="36" t="e">
        <f t="shared" si="21"/>
        <v>#DIV/0!</v>
      </c>
      <c r="BO23" s="36" t="e">
        <f t="shared" si="22"/>
        <v>#DIV/0!</v>
      </c>
      <c r="BP23" s="37" t="str">
        <f t="shared" si="23"/>
        <v/>
      </c>
      <c r="BQ23" s="37" t="str">
        <f t="shared" si="24"/>
        <v/>
      </c>
      <c r="BR23" s="37" t="str">
        <f t="shared" si="25"/>
        <v/>
      </c>
      <c r="BS23" s="37" t="str">
        <f t="shared" si="26"/>
        <v/>
      </c>
      <c r="BT23" s="37" t="str">
        <f t="shared" si="27"/>
        <v/>
      </c>
      <c r="BU23" s="37" t="str">
        <f t="shared" si="28"/>
        <v/>
      </c>
      <c r="BV23" s="37" t="str">
        <f t="shared" si="29"/>
        <v/>
      </c>
      <c r="BW23" s="37" t="str">
        <f t="shared" si="30"/>
        <v/>
      </c>
      <c r="BX23" s="37" t="str">
        <f t="shared" si="31"/>
        <v/>
      </c>
      <c r="BY23" s="37" t="str">
        <f t="shared" si="32"/>
        <v/>
      </c>
      <c r="BZ23" s="37" t="str">
        <f t="shared" si="33"/>
        <v/>
      </c>
      <c r="CA23" s="37" t="str">
        <f t="shared" si="34"/>
        <v/>
      </c>
      <c r="CB23" s="37" t="str">
        <f t="shared" si="35"/>
        <v/>
      </c>
      <c r="CC23" s="37" t="str">
        <f t="shared" si="36"/>
        <v/>
      </c>
      <c r="CD23" s="37" t="str">
        <f t="shared" si="37"/>
        <v/>
      </c>
      <c r="CE23" s="37" t="str">
        <f t="shared" si="38"/>
        <v/>
      </c>
      <c r="CF23" s="37" t="str">
        <f t="shared" si="39"/>
        <v/>
      </c>
      <c r="CG23" s="37" t="str">
        <f t="shared" si="40"/>
        <v/>
      </c>
      <c r="CH23" s="37" t="str">
        <f t="shared" si="41"/>
        <v/>
      </c>
      <c r="CI23" s="37" t="str">
        <f t="shared" si="42"/>
        <v/>
      </c>
    </row>
    <row r="24" spans="1:87" ht="12.75" customHeight="1">
      <c r="A24" s="16"/>
      <c r="B24" s="14" t="str">
        <f>IF('Gene Table'!D23="","",'Gene Table'!D23)</f>
        <v>NM_000662</v>
      </c>
      <c r="C24" s="14" t="s">
        <v>89</v>
      </c>
      <c r="D24" s="15" t="str">
        <f>IF(SUM('Test Sample Data'!D$3:D$98)&gt;10,IF(AND(ISNUMBER('Test Sample Data'!D23),'Test Sample Data'!D23&lt;$B$1,'Test Sample Data'!D23&gt;0),'Test Sample Data'!D23,$B$1),"")</f>
        <v/>
      </c>
      <c r="E24" s="15" t="str">
        <f>IF(SUM('Test Sample Data'!E$3:E$98)&gt;10,IF(AND(ISNUMBER('Test Sample Data'!E23),'Test Sample Data'!E23&lt;$B$1,'Test Sample Data'!E23&gt;0),'Test Sample Data'!E23,$B$1),"")</f>
        <v/>
      </c>
      <c r="F24" s="15" t="str">
        <f>IF(SUM('Test Sample Data'!F$3:F$98)&gt;10,IF(AND(ISNUMBER('Test Sample Data'!F23),'Test Sample Data'!F23&lt;$B$1,'Test Sample Data'!F23&gt;0),'Test Sample Data'!F23,$B$1),"")</f>
        <v/>
      </c>
      <c r="G24" s="15" t="str">
        <f>IF(SUM('Test Sample Data'!G$3:G$98)&gt;10,IF(AND(ISNUMBER('Test Sample Data'!G23),'Test Sample Data'!G23&lt;$B$1,'Test Sample Data'!G23&gt;0),'Test Sample Data'!G23,$B$1),"")</f>
        <v/>
      </c>
      <c r="H24" s="15" t="str">
        <f>IF(SUM('Test Sample Data'!H$3:H$98)&gt;10,IF(AND(ISNUMBER('Test Sample Data'!H23),'Test Sample Data'!H23&lt;$B$1,'Test Sample Data'!H23&gt;0),'Test Sample Data'!H23,$B$1),"")</f>
        <v/>
      </c>
      <c r="I24" s="15" t="str">
        <f>IF(SUM('Test Sample Data'!I$3:I$98)&gt;10,IF(AND(ISNUMBER('Test Sample Data'!I23),'Test Sample Data'!I23&lt;$B$1,'Test Sample Data'!I23&gt;0),'Test Sample Data'!I23,$B$1),"")</f>
        <v/>
      </c>
      <c r="J24" s="15" t="str">
        <f>IF(SUM('Test Sample Data'!J$3:J$98)&gt;10,IF(AND(ISNUMBER('Test Sample Data'!J23),'Test Sample Data'!J23&lt;$B$1,'Test Sample Data'!J23&gt;0),'Test Sample Data'!J23,$B$1),"")</f>
        <v/>
      </c>
      <c r="K24" s="15" t="str">
        <f>IF(SUM('Test Sample Data'!K$3:K$98)&gt;10,IF(AND(ISNUMBER('Test Sample Data'!K23),'Test Sample Data'!K23&lt;$B$1,'Test Sample Data'!K23&gt;0),'Test Sample Data'!K23,$B$1),"")</f>
        <v/>
      </c>
      <c r="L24" s="15" t="str">
        <f>IF(SUM('Test Sample Data'!L$3:L$98)&gt;10,IF(AND(ISNUMBER('Test Sample Data'!L23),'Test Sample Data'!L23&lt;$B$1,'Test Sample Data'!L23&gt;0),'Test Sample Data'!L23,$B$1),"")</f>
        <v/>
      </c>
      <c r="M24" s="15" t="str">
        <f>IF(SUM('Test Sample Data'!M$3:M$98)&gt;10,IF(AND(ISNUMBER('Test Sample Data'!M23),'Test Sample Data'!M23&lt;$B$1,'Test Sample Data'!M23&gt;0),'Test Sample Data'!M23,$B$1),"")</f>
        <v/>
      </c>
      <c r="N24" s="15" t="str">
        <f>'Gene Table'!D23</f>
        <v>NM_000662</v>
      </c>
      <c r="O24" s="14" t="s">
        <v>89</v>
      </c>
      <c r="P24" s="15" t="str">
        <f>IF(SUM('Control Sample Data'!D$3:D$98)&gt;10,IF(AND(ISNUMBER('Control Sample Data'!D23),'Control Sample Data'!D23&lt;$B$1,'Control Sample Data'!D23&gt;0),'Control Sample Data'!D23,$B$1),"")</f>
        <v/>
      </c>
      <c r="Q24" s="15" t="str">
        <f>IF(SUM('Control Sample Data'!E$3:E$98)&gt;10,IF(AND(ISNUMBER('Control Sample Data'!E23),'Control Sample Data'!E23&lt;$B$1,'Control Sample Data'!E23&gt;0),'Control Sample Data'!E23,$B$1),"")</f>
        <v/>
      </c>
      <c r="R24" s="15" t="str">
        <f>IF(SUM('Control Sample Data'!F$3:F$98)&gt;10,IF(AND(ISNUMBER('Control Sample Data'!F23),'Control Sample Data'!F23&lt;$B$1,'Control Sample Data'!F23&gt;0),'Control Sample Data'!F23,$B$1),"")</f>
        <v/>
      </c>
      <c r="S24" s="15" t="str">
        <f>IF(SUM('Control Sample Data'!G$3:G$98)&gt;10,IF(AND(ISNUMBER('Control Sample Data'!G23),'Control Sample Data'!G23&lt;$B$1,'Control Sample Data'!G23&gt;0),'Control Sample Data'!G23,$B$1),"")</f>
        <v/>
      </c>
      <c r="T24" s="15" t="str">
        <f>IF(SUM('Control Sample Data'!H$3:H$98)&gt;10,IF(AND(ISNUMBER('Control Sample Data'!H23),'Control Sample Data'!H23&lt;$B$1,'Control Sample Data'!H23&gt;0),'Control Sample Data'!H23,$B$1),"")</f>
        <v/>
      </c>
      <c r="U24" s="15" t="str">
        <f>IF(SUM('Control Sample Data'!I$3:I$98)&gt;10,IF(AND(ISNUMBER('Control Sample Data'!I23),'Control Sample Data'!I23&lt;$B$1,'Control Sample Data'!I23&gt;0),'Control Sample Data'!I23,$B$1),"")</f>
        <v/>
      </c>
      <c r="V24" s="15" t="str">
        <f>IF(SUM('Control Sample Data'!J$3:J$98)&gt;10,IF(AND(ISNUMBER('Control Sample Data'!J23),'Control Sample Data'!J23&lt;$B$1,'Control Sample Data'!J23&gt;0),'Control Sample Data'!J23,$B$1),"")</f>
        <v/>
      </c>
      <c r="W24" s="15" t="str">
        <f>IF(SUM('Control Sample Data'!K$3:K$98)&gt;10,IF(AND(ISNUMBER('Control Sample Data'!K23),'Control Sample Data'!K23&lt;$B$1,'Control Sample Data'!K23&gt;0),'Control Sample Data'!K23,$B$1),"")</f>
        <v/>
      </c>
      <c r="X24" s="15" t="str">
        <f>IF(SUM('Control Sample Data'!L$3:L$98)&gt;10,IF(AND(ISNUMBER('Control Sample Data'!L23),'Control Sample Data'!L23&lt;$B$1,'Control Sample Data'!L23&gt;0),'Control Sample Data'!L23,$B$1),"")</f>
        <v/>
      </c>
      <c r="Y24" s="15" t="str">
        <f>IF(SUM('Control Sample Data'!M$3:M$98)&gt;10,IF(AND(ISNUMBER('Control Sample Data'!M23),'Control Sample Data'!M23&lt;$B$1,'Control Sample Data'!M23&gt;0),'Control Sample Data'!M23,$B$1),"")</f>
        <v/>
      </c>
      <c r="Z24" s="21" t="s">
        <v>709</v>
      </c>
      <c r="AA24" s="21"/>
      <c r="AB24" s="21"/>
      <c r="AC24" s="21"/>
      <c r="AD24" s="21"/>
      <c r="AE24" s="21"/>
      <c r="AF24" s="21"/>
      <c r="AG24" s="21"/>
      <c r="AH24" s="21"/>
      <c r="AI24" s="21"/>
      <c r="AJ24" s="23"/>
      <c r="AK24" s="23"/>
      <c r="AL24" s="23"/>
      <c r="AM24" s="23"/>
      <c r="AN24" s="23"/>
      <c r="AO24" s="23"/>
      <c r="AP24" s="23"/>
      <c r="AQ24" s="23"/>
      <c r="AR24" s="23"/>
      <c r="AS24" s="23"/>
      <c r="AT24" s="34" t="str">
        <f t="shared" si="0"/>
        <v/>
      </c>
      <c r="AU24" s="34" t="str">
        <f t="shared" si="1"/>
        <v/>
      </c>
      <c r="AV24" s="34" t="str">
        <f t="shared" si="2"/>
        <v/>
      </c>
      <c r="AW24" s="34" t="str">
        <f t="shared" si="3"/>
        <v/>
      </c>
      <c r="AX24" s="34" t="str">
        <f t="shared" si="4"/>
        <v/>
      </c>
      <c r="AY24" s="34" t="str">
        <f t="shared" si="5"/>
        <v/>
      </c>
      <c r="AZ24" s="34" t="str">
        <f t="shared" si="6"/>
        <v/>
      </c>
      <c r="BA24" s="34" t="str">
        <f t="shared" si="7"/>
        <v/>
      </c>
      <c r="BB24" s="34" t="str">
        <f t="shared" si="8"/>
        <v/>
      </c>
      <c r="BC24" s="34" t="str">
        <f t="shared" si="9"/>
        <v/>
      </c>
      <c r="BD24" s="34" t="str">
        <f t="shared" si="10"/>
        <v/>
      </c>
      <c r="BE24" s="34" t="str">
        <f t="shared" si="11"/>
        <v/>
      </c>
      <c r="BF24" s="34" t="str">
        <f t="shared" si="12"/>
        <v/>
      </c>
      <c r="BG24" s="34" t="str">
        <f t="shared" si="13"/>
        <v/>
      </c>
      <c r="BH24" s="34" t="str">
        <f t="shared" si="14"/>
        <v/>
      </c>
      <c r="BI24" s="34" t="str">
        <f t="shared" si="15"/>
        <v/>
      </c>
      <c r="BJ24" s="34" t="str">
        <f t="shared" si="16"/>
        <v/>
      </c>
      <c r="BK24" s="34" t="str">
        <f t="shared" si="17"/>
        <v/>
      </c>
      <c r="BL24" s="34" t="str">
        <f t="shared" si="18"/>
        <v/>
      </c>
      <c r="BM24" s="34" t="str">
        <f t="shared" si="19"/>
        <v/>
      </c>
      <c r="BN24" s="36" t="e">
        <f t="shared" si="21"/>
        <v>#DIV/0!</v>
      </c>
      <c r="BO24" s="36" t="e">
        <f t="shared" si="22"/>
        <v>#DIV/0!</v>
      </c>
      <c r="BP24" s="37" t="str">
        <f t="shared" si="23"/>
        <v/>
      </c>
      <c r="BQ24" s="37" t="str">
        <f t="shared" si="24"/>
        <v/>
      </c>
      <c r="BR24" s="37" t="str">
        <f t="shared" si="25"/>
        <v/>
      </c>
      <c r="BS24" s="37" t="str">
        <f t="shared" si="26"/>
        <v/>
      </c>
      <c r="BT24" s="37" t="str">
        <f t="shared" si="27"/>
        <v/>
      </c>
      <c r="BU24" s="37" t="str">
        <f t="shared" si="28"/>
        <v/>
      </c>
      <c r="BV24" s="37" t="str">
        <f t="shared" si="29"/>
        <v/>
      </c>
      <c r="BW24" s="37" t="str">
        <f t="shared" si="30"/>
        <v/>
      </c>
      <c r="BX24" s="37" t="str">
        <f t="shared" si="31"/>
        <v/>
      </c>
      <c r="BY24" s="37" t="str">
        <f t="shared" si="32"/>
        <v/>
      </c>
      <c r="BZ24" s="37" t="str">
        <f t="shared" si="33"/>
        <v/>
      </c>
      <c r="CA24" s="37" t="str">
        <f t="shared" si="34"/>
        <v/>
      </c>
      <c r="CB24" s="37" t="str">
        <f t="shared" si="35"/>
        <v/>
      </c>
      <c r="CC24" s="37" t="str">
        <f t="shared" si="36"/>
        <v/>
      </c>
      <c r="CD24" s="37" t="str">
        <f t="shared" si="37"/>
        <v/>
      </c>
      <c r="CE24" s="37" t="str">
        <f t="shared" si="38"/>
        <v/>
      </c>
      <c r="CF24" s="37" t="str">
        <f t="shared" si="39"/>
        <v/>
      </c>
      <c r="CG24" s="37" t="str">
        <f t="shared" si="40"/>
        <v/>
      </c>
      <c r="CH24" s="37" t="str">
        <f t="shared" si="41"/>
        <v/>
      </c>
      <c r="CI24" s="37" t="str">
        <f t="shared" si="42"/>
        <v/>
      </c>
    </row>
    <row r="25" spans="1:87" ht="12.75" customHeight="1">
      <c r="A25" s="16"/>
      <c r="B25" s="14" t="str">
        <f>IF('Gene Table'!D24="","",'Gene Table'!D24)</f>
        <v>NM_004628</v>
      </c>
      <c r="C25" s="14" t="s">
        <v>93</v>
      </c>
      <c r="D25" s="15" t="str">
        <f>IF(SUM('Test Sample Data'!D$3:D$98)&gt;10,IF(AND(ISNUMBER('Test Sample Data'!D24),'Test Sample Data'!D24&lt;$B$1,'Test Sample Data'!D24&gt;0),'Test Sample Data'!D24,$B$1),"")</f>
        <v/>
      </c>
      <c r="E25" s="15" t="str">
        <f>IF(SUM('Test Sample Data'!E$3:E$98)&gt;10,IF(AND(ISNUMBER('Test Sample Data'!E24),'Test Sample Data'!E24&lt;$B$1,'Test Sample Data'!E24&gt;0),'Test Sample Data'!E24,$B$1),"")</f>
        <v/>
      </c>
      <c r="F25" s="15" t="str">
        <f>IF(SUM('Test Sample Data'!F$3:F$98)&gt;10,IF(AND(ISNUMBER('Test Sample Data'!F24),'Test Sample Data'!F24&lt;$B$1,'Test Sample Data'!F24&gt;0),'Test Sample Data'!F24,$B$1),"")</f>
        <v/>
      </c>
      <c r="G25" s="15" t="str">
        <f>IF(SUM('Test Sample Data'!G$3:G$98)&gt;10,IF(AND(ISNUMBER('Test Sample Data'!G24),'Test Sample Data'!G24&lt;$B$1,'Test Sample Data'!G24&gt;0),'Test Sample Data'!G24,$B$1),"")</f>
        <v/>
      </c>
      <c r="H25" s="15" t="str">
        <f>IF(SUM('Test Sample Data'!H$3:H$98)&gt;10,IF(AND(ISNUMBER('Test Sample Data'!H24),'Test Sample Data'!H24&lt;$B$1,'Test Sample Data'!H24&gt;0),'Test Sample Data'!H24,$B$1),"")</f>
        <v/>
      </c>
      <c r="I25" s="15" t="str">
        <f>IF(SUM('Test Sample Data'!I$3:I$98)&gt;10,IF(AND(ISNUMBER('Test Sample Data'!I24),'Test Sample Data'!I24&lt;$B$1,'Test Sample Data'!I24&gt;0),'Test Sample Data'!I24,$B$1),"")</f>
        <v/>
      </c>
      <c r="J25" s="15" t="str">
        <f>IF(SUM('Test Sample Data'!J$3:J$98)&gt;10,IF(AND(ISNUMBER('Test Sample Data'!J24),'Test Sample Data'!J24&lt;$B$1,'Test Sample Data'!J24&gt;0),'Test Sample Data'!J24,$B$1),"")</f>
        <v/>
      </c>
      <c r="K25" s="15" t="str">
        <f>IF(SUM('Test Sample Data'!K$3:K$98)&gt;10,IF(AND(ISNUMBER('Test Sample Data'!K24),'Test Sample Data'!K24&lt;$B$1,'Test Sample Data'!K24&gt;0),'Test Sample Data'!K24,$B$1),"")</f>
        <v/>
      </c>
      <c r="L25" s="15" t="str">
        <f>IF(SUM('Test Sample Data'!L$3:L$98)&gt;10,IF(AND(ISNUMBER('Test Sample Data'!L24),'Test Sample Data'!L24&lt;$B$1,'Test Sample Data'!L24&gt;0),'Test Sample Data'!L24,$B$1),"")</f>
        <v/>
      </c>
      <c r="M25" s="15" t="str">
        <f>IF(SUM('Test Sample Data'!M$3:M$98)&gt;10,IF(AND(ISNUMBER('Test Sample Data'!M24),'Test Sample Data'!M24&lt;$B$1,'Test Sample Data'!M24&gt;0),'Test Sample Data'!M24,$B$1),"")</f>
        <v/>
      </c>
      <c r="N25" s="15" t="str">
        <f>'Gene Table'!D24</f>
        <v>NM_004628</v>
      </c>
      <c r="O25" s="14" t="s">
        <v>93</v>
      </c>
      <c r="P25" s="15" t="str">
        <f>IF(SUM('Control Sample Data'!D$3:D$98)&gt;10,IF(AND(ISNUMBER('Control Sample Data'!D24),'Control Sample Data'!D24&lt;$B$1,'Control Sample Data'!D24&gt;0),'Control Sample Data'!D24,$B$1),"")</f>
        <v/>
      </c>
      <c r="Q25" s="15" t="str">
        <f>IF(SUM('Control Sample Data'!E$3:E$98)&gt;10,IF(AND(ISNUMBER('Control Sample Data'!E24),'Control Sample Data'!E24&lt;$B$1,'Control Sample Data'!E24&gt;0),'Control Sample Data'!E24,$B$1),"")</f>
        <v/>
      </c>
      <c r="R25" s="15" t="str">
        <f>IF(SUM('Control Sample Data'!F$3:F$98)&gt;10,IF(AND(ISNUMBER('Control Sample Data'!F24),'Control Sample Data'!F24&lt;$B$1,'Control Sample Data'!F24&gt;0),'Control Sample Data'!F24,$B$1),"")</f>
        <v/>
      </c>
      <c r="S25" s="15" t="str">
        <f>IF(SUM('Control Sample Data'!G$3:G$98)&gt;10,IF(AND(ISNUMBER('Control Sample Data'!G24),'Control Sample Data'!G24&lt;$B$1,'Control Sample Data'!G24&gt;0),'Control Sample Data'!G24,$B$1),"")</f>
        <v/>
      </c>
      <c r="T25" s="15" t="str">
        <f>IF(SUM('Control Sample Data'!H$3:H$98)&gt;10,IF(AND(ISNUMBER('Control Sample Data'!H24),'Control Sample Data'!H24&lt;$B$1,'Control Sample Data'!H24&gt;0),'Control Sample Data'!H24,$B$1),"")</f>
        <v/>
      </c>
      <c r="U25" s="15" t="str">
        <f>IF(SUM('Control Sample Data'!I$3:I$98)&gt;10,IF(AND(ISNUMBER('Control Sample Data'!I24),'Control Sample Data'!I24&lt;$B$1,'Control Sample Data'!I24&gt;0),'Control Sample Data'!I24,$B$1),"")</f>
        <v/>
      </c>
      <c r="V25" s="15" t="str">
        <f>IF(SUM('Control Sample Data'!J$3:J$98)&gt;10,IF(AND(ISNUMBER('Control Sample Data'!J24),'Control Sample Data'!J24&lt;$B$1,'Control Sample Data'!J24&gt;0),'Control Sample Data'!J24,$B$1),"")</f>
        <v/>
      </c>
      <c r="W25" s="15" t="str">
        <f>IF(SUM('Control Sample Data'!K$3:K$98)&gt;10,IF(AND(ISNUMBER('Control Sample Data'!K24),'Control Sample Data'!K24&lt;$B$1,'Control Sample Data'!K24&gt;0),'Control Sample Data'!K24,$B$1),"")</f>
        <v/>
      </c>
      <c r="X25" s="15" t="str">
        <f>IF(SUM('Control Sample Data'!L$3:L$98)&gt;10,IF(AND(ISNUMBER('Control Sample Data'!L24),'Control Sample Data'!L24&lt;$B$1,'Control Sample Data'!L24&gt;0),'Control Sample Data'!L24,$B$1),"")</f>
        <v/>
      </c>
      <c r="Y25" s="15" t="str">
        <f>IF(SUM('Control Sample Data'!M$3:M$98)&gt;10,IF(AND(ISNUMBER('Control Sample Data'!M24),'Control Sample Data'!M24&lt;$B$1,'Control Sample Data'!M24&gt;0),'Control Sample Data'!M24,$B$1),"")</f>
        <v/>
      </c>
      <c r="Z25" s="22" t="s">
        <v>710</v>
      </c>
      <c r="AA25" s="23"/>
      <c r="AB25" s="23"/>
      <c r="AC25" s="23"/>
      <c r="AD25" s="23"/>
      <c r="AE25" s="23"/>
      <c r="AF25" s="23"/>
      <c r="AG25" s="23"/>
      <c r="AH25" s="23"/>
      <c r="AI25" s="23"/>
      <c r="AJ25" s="22" t="s">
        <v>710</v>
      </c>
      <c r="AK25" s="23"/>
      <c r="AL25" s="23"/>
      <c r="AM25" s="23"/>
      <c r="AN25" s="23"/>
      <c r="AO25" s="23"/>
      <c r="AP25" s="23"/>
      <c r="AQ25" s="23"/>
      <c r="AR25" s="23"/>
      <c r="AS25" s="23"/>
      <c r="AT25" s="34" t="str">
        <f t="shared" si="0"/>
        <v/>
      </c>
      <c r="AU25" s="34" t="str">
        <f t="shared" si="1"/>
        <v/>
      </c>
      <c r="AV25" s="34" t="str">
        <f t="shared" si="2"/>
        <v/>
      </c>
      <c r="AW25" s="34" t="str">
        <f t="shared" si="3"/>
        <v/>
      </c>
      <c r="AX25" s="34" t="str">
        <f t="shared" si="4"/>
        <v/>
      </c>
      <c r="AY25" s="34" t="str">
        <f t="shared" si="5"/>
        <v/>
      </c>
      <c r="AZ25" s="34" t="str">
        <f t="shared" si="6"/>
        <v/>
      </c>
      <c r="BA25" s="34" t="str">
        <f t="shared" si="7"/>
        <v/>
      </c>
      <c r="BB25" s="34" t="str">
        <f t="shared" si="8"/>
        <v/>
      </c>
      <c r="BC25" s="34" t="str">
        <f t="shared" si="9"/>
        <v/>
      </c>
      <c r="BD25" s="34" t="str">
        <f t="shared" si="10"/>
        <v/>
      </c>
      <c r="BE25" s="34" t="str">
        <f t="shared" si="11"/>
        <v/>
      </c>
      <c r="BF25" s="34" t="str">
        <f t="shared" si="12"/>
        <v/>
      </c>
      <c r="BG25" s="34" t="str">
        <f t="shared" si="13"/>
        <v/>
      </c>
      <c r="BH25" s="34" t="str">
        <f t="shared" si="14"/>
        <v/>
      </c>
      <c r="BI25" s="34" t="str">
        <f t="shared" si="15"/>
        <v/>
      </c>
      <c r="BJ25" s="34" t="str">
        <f t="shared" si="16"/>
        <v/>
      </c>
      <c r="BK25" s="34" t="str">
        <f t="shared" si="17"/>
        <v/>
      </c>
      <c r="BL25" s="34" t="str">
        <f t="shared" si="18"/>
        <v/>
      </c>
      <c r="BM25" s="34" t="str">
        <f t="shared" si="19"/>
        <v/>
      </c>
      <c r="BN25" s="36" t="e">
        <f t="shared" si="21"/>
        <v>#DIV/0!</v>
      </c>
      <c r="BO25" s="36" t="e">
        <f t="shared" si="22"/>
        <v>#DIV/0!</v>
      </c>
      <c r="BP25" s="37" t="str">
        <f t="shared" si="23"/>
        <v/>
      </c>
      <c r="BQ25" s="37" t="str">
        <f t="shared" si="24"/>
        <v/>
      </c>
      <c r="BR25" s="37" t="str">
        <f t="shared" si="25"/>
        <v/>
      </c>
      <c r="BS25" s="37" t="str">
        <f t="shared" si="26"/>
        <v/>
      </c>
      <c r="BT25" s="37" t="str">
        <f t="shared" si="27"/>
        <v/>
      </c>
      <c r="BU25" s="37" t="str">
        <f t="shared" si="28"/>
        <v/>
      </c>
      <c r="BV25" s="37" t="str">
        <f t="shared" si="29"/>
        <v/>
      </c>
      <c r="BW25" s="37" t="str">
        <f t="shared" si="30"/>
        <v/>
      </c>
      <c r="BX25" s="37" t="str">
        <f t="shared" si="31"/>
        <v/>
      </c>
      <c r="BY25" s="37" t="str">
        <f t="shared" si="32"/>
        <v/>
      </c>
      <c r="BZ25" s="37" t="str">
        <f t="shared" si="33"/>
        <v/>
      </c>
      <c r="CA25" s="37" t="str">
        <f t="shared" si="34"/>
        <v/>
      </c>
      <c r="CB25" s="37" t="str">
        <f t="shared" si="35"/>
        <v/>
      </c>
      <c r="CC25" s="37" t="str">
        <f t="shared" si="36"/>
        <v/>
      </c>
      <c r="CD25" s="37" t="str">
        <f t="shared" si="37"/>
        <v/>
      </c>
      <c r="CE25" s="37" t="str">
        <f t="shared" si="38"/>
        <v/>
      </c>
      <c r="CF25" s="37" t="str">
        <f t="shared" si="39"/>
        <v/>
      </c>
      <c r="CG25" s="37" t="str">
        <f t="shared" si="40"/>
        <v/>
      </c>
      <c r="CH25" s="37" t="str">
        <f t="shared" si="41"/>
        <v/>
      </c>
      <c r="CI25" s="37" t="str">
        <f t="shared" si="42"/>
        <v/>
      </c>
    </row>
    <row r="26" spans="1:87" ht="12.75" customHeight="1">
      <c r="A26" s="16"/>
      <c r="B26" s="14" t="str">
        <f>IF('Gene Table'!D25="","",'Gene Table'!D25)</f>
        <v>NM_000636</v>
      </c>
      <c r="C26" s="14" t="s">
        <v>97</v>
      </c>
      <c r="D26" s="15" t="str">
        <f>IF(SUM('Test Sample Data'!D$3:D$98)&gt;10,IF(AND(ISNUMBER('Test Sample Data'!D25),'Test Sample Data'!D25&lt;$B$1,'Test Sample Data'!D25&gt;0),'Test Sample Data'!D25,$B$1),"")</f>
        <v/>
      </c>
      <c r="E26" s="15" t="str">
        <f>IF(SUM('Test Sample Data'!E$3:E$98)&gt;10,IF(AND(ISNUMBER('Test Sample Data'!E25),'Test Sample Data'!E25&lt;$B$1,'Test Sample Data'!E25&gt;0),'Test Sample Data'!E25,$B$1),"")</f>
        <v/>
      </c>
      <c r="F26" s="15" t="str">
        <f>IF(SUM('Test Sample Data'!F$3:F$98)&gt;10,IF(AND(ISNUMBER('Test Sample Data'!F25),'Test Sample Data'!F25&lt;$B$1,'Test Sample Data'!F25&gt;0),'Test Sample Data'!F25,$B$1),"")</f>
        <v/>
      </c>
      <c r="G26" s="15" t="str">
        <f>IF(SUM('Test Sample Data'!G$3:G$98)&gt;10,IF(AND(ISNUMBER('Test Sample Data'!G25),'Test Sample Data'!G25&lt;$B$1,'Test Sample Data'!G25&gt;0),'Test Sample Data'!G25,$B$1),"")</f>
        <v/>
      </c>
      <c r="H26" s="15" t="str">
        <f>IF(SUM('Test Sample Data'!H$3:H$98)&gt;10,IF(AND(ISNUMBER('Test Sample Data'!H25),'Test Sample Data'!H25&lt;$B$1,'Test Sample Data'!H25&gt;0),'Test Sample Data'!H25,$B$1),"")</f>
        <v/>
      </c>
      <c r="I26" s="15" t="str">
        <f>IF(SUM('Test Sample Data'!I$3:I$98)&gt;10,IF(AND(ISNUMBER('Test Sample Data'!I25),'Test Sample Data'!I25&lt;$B$1,'Test Sample Data'!I25&gt;0),'Test Sample Data'!I25,$B$1),"")</f>
        <v/>
      </c>
      <c r="J26" s="15" t="str">
        <f>IF(SUM('Test Sample Data'!J$3:J$98)&gt;10,IF(AND(ISNUMBER('Test Sample Data'!J25),'Test Sample Data'!J25&lt;$B$1,'Test Sample Data'!J25&gt;0),'Test Sample Data'!J25,$B$1),"")</f>
        <v/>
      </c>
      <c r="K26" s="15" t="str">
        <f>IF(SUM('Test Sample Data'!K$3:K$98)&gt;10,IF(AND(ISNUMBER('Test Sample Data'!K25),'Test Sample Data'!K25&lt;$B$1,'Test Sample Data'!K25&gt;0),'Test Sample Data'!K25,$B$1),"")</f>
        <v/>
      </c>
      <c r="L26" s="15" t="str">
        <f>IF(SUM('Test Sample Data'!L$3:L$98)&gt;10,IF(AND(ISNUMBER('Test Sample Data'!L25),'Test Sample Data'!L25&lt;$B$1,'Test Sample Data'!L25&gt;0),'Test Sample Data'!L25,$B$1),"")</f>
        <v/>
      </c>
      <c r="M26" s="15" t="str">
        <f>IF(SUM('Test Sample Data'!M$3:M$98)&gt;10,IF(AND(ISNUMBER('Test Sample Data'!M25),'Test Sample Data'!M25&lt;$B$1,'Test Sample Data'!M25&gt;0),'Test Sample Data'!M25,$B$1),"")</f>
        <v/>
      </c>
      <c r="N26" s="15" t="str">
        <f>'Gene Table'!D25</f>
        <v>NM_000636</v>
      </c>
      <c r="O26" s="14" t="s">
        <v>97</v>
      </c>
      <c r="P26" s="15" t="str">
        <f>IF(SUM('Control Sample Data'!D$3:D$98)&gt;10,IF(AND(ISNUMBER('Control Sample Data'!D25),'Control Sample Data'!D25&lt;$B$1,'Control Sample Data'!D25&gt;0),'Control Sample Data'!D25,$B$1),"")</f>
        <v/>
      </c>
      <c r="Q26" s="15" t="str">
        <f>IF(SUM('Control Sample Data'!E$3:E$98)&gt;10,IF(AND(ISNUMBER('Control Sample Data'!E25),'Control Sample Data'!E25&lt;$B$1,'Control Sample Data'!E25&gt;0),'Control Sample Data'!E25,$B$1),"")</f>
        <v/>
      </c>
      <c r="R26" s="15" t="str">
        <f>IF(SUM('Control Sample Data'!F$3:F$98)&gt;10,IF(AND(ISNUMBER('Control Sample Data'!F25),'Control Sample Data'!F25&lt;$B$1,'Control Sample Data'!F25&gt;0),'Control Sample Data'!F25,$B$1),"")</f>
        <v/>
      </c>
      <c r="S26" s="15" t="str">
        <f>IF(SUM('Control Sample Data'!G$3:G$98)&gt;10,IF(AND(ISNUMBER('Control Sample Data'!G25),'Control Sample Data'!G25&lt;$B$1,'Control Sample Data'!G25&gt;0),'Control Sample Data'!G25,$B$1),"")</f>
        <v/>
      </c>
      <c r="T26" s="15" t="str">
        <f>IF(SUM('Control Sample Data'!H$3:H$98)&gt;10,IF(AND(ISNUMBER('Control Sample Data'!H25),'Control Sample Data'!H25&lt;$B$1,'Control Sample Data'!H25&gt;0),'Control Sample Data'!H25,$B$1),"")</f>
        <v/>
      </c>
      <c r="U26" s="15" t="str">
        <f>IF(SUM('Control Sample Data'!I$3:I$98)&gt;10,IF(AND(ISNUMBER('Control Sample Data'!I25),'Control Sample Data'!I25&lt;$B$1,'Control Sample Data'!I25&gt;0),'Control Sample Data'!I25,$B$1),"")</f>
        <v/>
      </c>
      <c r="V26" s="15" t="str">
        <f>IF(SUM('Control Sample Data'!J$3:J$98)&gt;10,IF(AND(ISNUMBER('Control Sample Data'!J25),'Control Sample Data'!J25&lt;$B$1,'Control Sample Data'!J25&gt;0),'Control Sample Data'!J25,$B$1),"")</f>
        <v/>
      </c>
      <c r="W26" s="15" t="str">
        <f>IF(SUM('Control Sample Data'!K$3:K$98)&gt;10,IF(AND(ISNUMBER('Control Sample Data'!K25),'Control Sample Data'!K25&lt;$B$1,'Control Sample Data'!K25&gt;0),'Control Sample Data'!K25,$B$1),"")</f>
        <v/>
      </c>
      <c r="X26" s="15" t="str">
        <f>IF(SUM('Control Sample Data'!L$3:L$98)&gt;10,IF(AND(ISNUMBER('Control Sample Data'!L25),'Control Sample Data'!L25&lt;$B$1,'Control Sample Data'!L25&gt;0),'Control Sample Data'!L25,$B$1),"")</f>
        <v/>
      </c>
      <c r="Y26" s="15" t="str">
        <f>IF(SUM('Control Sample Data'!M$3:M$98)&gt;10,IF(AND(ISNUMBER('Control Sample Data'!M25),'Control Sample Data'!M25&lt;$B$1,'Control Sample Data'!M25&gt;0),'Control Sample Data'!M25,$B$1),"")</f>
        <v/>
      </c>
      <c r="Z26" s="24">
        <f aca="true" t="shared" si="43" ref="Z26:AS26">IF(ISERROR(AVERAGE(Z4:Z23)),0,AVERAGE(Z4:Z23))</f>
        <v>0</v>
      </c>
      <c r="AA26" s="24">
        <f t="shared" si="43"/>
        <v>0</v>
      </c>
      <c r="AB26" s="24">
        <f t="shared" si="43"/>
        <v>0</v>
      </c>
      <c r="AC26" s="24">
        <f t="shared" si="43"/>
        <v>0</v>
      </c>
      <c r="AD26" s="24">
        <f t="shared" si="43"/>
        <v>0</v>
      </c>
      <c r="AE26" s="24">
        <f t="shared" si="43"/>
        <v>0</v>
      </c>
      <c r="AF26" s="24">
        <f t="shared" si="43"/>
        <v>0</v>
      </c>
      <c r="AG26" s="24">
        <f t="shared" si="43"/>
        <v>0</v>
      </c>
      <c r="AH26" s="24">
        <f t="shared" si="43"/>
        <v>0</v>
      </c>
      <c r="AI26" s="24">
        <f t="shared" si="43"/>
        <v>0</v>
      </c>
      <c r="AJ26" s="24">
        <f t="shared" si="43"/>
        <v>0</v>
      </c>
      <c r="AK26" s="24">
        <f t="shared" si="43"/>
        <v>0</v>
      </c>
      <c r="AL26" s="24">
        <f t="shared" si="43"/>
        <v>0</v>
      </c>
      <c r="AM26" s="24">
        <f t="shared" si="43"/>
        <v>0</v>
      </c>
      <c r="AN26" s="24">
        <f t="shared" si="43"/>
        <v>0</v>
      </c>
      <c r="AO26" s="24">
        <f t="shared" si="43"/>
        <v>0</v>
      </c>
      <c r="AP26" s="24">
        <f t="shared" si="43"/>
        <v>0</v>
      </c>
      <c r="AQ26" s="24">
        <f t="shared" si="43"/>
        <v>0</v>
      </c>
      <c r="AR26" s="24">
        <f t="shared" si="43"/>
        <v>0</v>
      </c>
      <c r="AS26" s="24">
        <f t="shared" si="43"/>
        <v>0</v>
      </c>
      <c r="AT26" s="34" t="str">
        <f t="shared" si="0"/>
        <v/>
      </c>
      <c r="AU26" s="34" t="str">
        <f t="shared" si="1"/>
        <v/>
      </c>
      <c r="AV26" s="34" t="str">
        <f t="shared" si="2"/>
        <v/>
      </c>
      <c r="AW26" s="34" t="str">
        <f t="shared" si="3"/>
        <v/>
      </c>
      <c r="AX26" s="34" t="str">
        <f t="shared" si="4"/>
        <v/>
      </c>
      <c r="AY26" s="34" t="str">
        <f t="shared" si="5"/>
        <v/>
      </c>
      <c r="AZ26" s="34" t="str">
        <f t="shared" si="6"/>
        <v/>
      </c>
      <c r="BA26" s="34" t="str">
        <f t="shared" si="7"/>
        <v/>
      </c>
      <c r="BB26" s="34" t="str">
        <f t="shared" si="8"/>
        <v/>
      </c>
      <c r="BC26" s="34" t="str">
        <f t="shared" si="9"/>
        <v/>
      </c>
      <c r="BD26" s="34" t="str">
        <f t="shared" si="10"/>
        <v/>
      </c>
      <c r="BE26" s="34" t="str">
        <f t="shared" si="11"/>
        <v/>
      </c>
      <c r="BF26" s="34" t="str">
        <f t="shared" si="12"/>
        <v/>
      </c>
      <c r="BG26" s="34" t="str">
        <f t="shared" si="13"/>
        <v/>
      </c>
      <c r="BH26" s="34" t="str">
        <f t="shared" si="14"/>
        <v/>
      </c>
      <c r="BI26" s="34" t="str">
        <f t="shared" si="15"/>
        <v/>
      </c>
      <c r="BJ26" s="34" t="str">
        <f t="shared" si="16"/>
        <v/>
      </c>
      <c r="BK26" s="34" t="str">
        <f t="shared" si="17"/>
        <v/>
      </c>
      <c r="BL26" s="34" t="str">
        <f t="shared" si="18"/>
        <v/>
      </c>
      <c r="BM26" s="34" t="str">
        <f t="shared" si="19"/>
        <v/>
      </c>
      <c r="BN26" s="36" t="e">
        <f t="shared" si="21"/>
        <v>#DIV/0!</v>
      </c>
      <c r="BO26" s="36" t="e">
        <f t="shared" si="22"/>
        <v>#DIV/0!</v>
      </c>
      <c r="BP26" s="37" t="str">
        <f t="shared" si="23"/>
        <v/>
      </c>
      <c r="BQ26" s="37" t="str">
        <f t="shared" si="24"/>
        <v/>
      </c>
      <c r="BR26" s="37" t="str">
        <f t="shared" si="25"/>
        <v/>
      </c>
      <c r="BS26" s="37" t="str">
        <f t="shared" si="26"/>
        <v/>
      </c>
      <c r="BT26" s="37" t="str">
        <f t="shared" si="27"/>
        <v/>
      </c>
      <c r="BU26" s="37" t="str">
        <f t="shared" si="28"/>
        <v/>
      </c>
      <c r="BV26" s="37" t="str">
        <f t="shared" si="29"/>
        <v/>
      </c>
      <c r="BW26" s="37" t="str">
        <f t="shared" si="30"/>
        <v/>
      </c>
      <c r="BX26" s="37" t="str">
        <f t="shared" si="31"/>
        <v/>
      </c>
      <c r="BY26" s="37" t="str">
        <f t="shared" si="32"/>
        <v/>
      </c>
      <c r="BZ26" s="37" t="str">
        <f t="shared" si="33"/>
        <v/>
      </c>
      <c r="CA26" s="37" t="str">
        <f t="shared" si="34"/>
        <v/>
      </c>
      <c r="CB26" s="37" t="str">
        <f t="shared" si="35"/>
        <v/>
      </c>
      <c r="CC26" s="37" t="str">
        <f t="shared" si="36"/>
        <v/>
      </c>
      <c r="CD26" s="37" t="str">
        <f t="shared" si="37"/>
        <v/>
      </c>
      <c r="CE26" s="37" t="str">
        <f t="shared" si="38"/>
        <v/>
      </c>
      <c r="CF26" s="37" t="str">
        <f t="shared" si="39"/>
        <v/>
      </c>
      <c r="CG26" s="37" t="str">
        <f t="shared" si="40"/>
        <v/>
      </c>
      <c r="CH26" s="37" t="str">
        <f t="shared" si="41"/>
        <v/>
      </c>
      <c r="CI26" s="37" t="str">
        <f t="shared" si="42"/>
        <v/>
      </c>
    </row>
    <row r="27" spans="1:87" ht="12.75">
      <c r="A27" s="16"/>
      <c r="B27" s="14" t="str">
        <f>IF('Gene Table'!D26="","",'Gene Table'!D26)</f>
        <v>NM_001033886</v>
      </c>
      <c r="C27" s="14" t="s">
        <v>101</v>
      </c>
      <c r="D27" s="15" t="str">
        <f>IF(SUM('Test Sample Data'!D$3:D$98)&gt;10,IF(AND(ISNUMBER('Test Sample Data'!D26),'Test Sample Data'!D26&lt;$B$1,'Test Sample Data'!D26&gt;0),'Test Sample Data'!D26,$B$1),"")</f>
        <v/>
      </c>
      <c r="E27" s="15" t="str">
        <f>IF(SUM('Test Sample Data'!E$3:E$98)&gt;10,IF(AND(ISNUMBER('Test Sample Data'!E26),'Test Sample Data'!E26&lt;$B$1,'Test Sample Data'!E26&gt;0),'Test Sample Data'!E26,$B$1),"")</f>
        <v/>
      </c>
      <c r="F27" s="15" t="str">
        <f>IF(SUM('Test Sample Data'!F$3:F$98)&gt;10,IF(AND(ISNUMBER('Test Sample Data'!F26),'Test Sample Data'!F26&lt;$B$1,'Test Sample Data'!F26&gt;0),'Test Sample Data'!F26,$B$1),"")</f>
        <v/>
      </c>
      <c r="G27" s="15" t="str">
        <f>IF(SUM('Test Sample Data'!G$3:G$98)&gt;10,IF(AND(ISNUMBER('Test Sample Data'!G26),'Test Sample Data'!G26&lt;$B$1,'Test Sample Data'!G26&gt;0),'Test Sample Data'!G26,$B$1),"")</f>
        <v/>
      </c>
      <c r="H27" s="15" t="str">
        <f>IF(SUM('Test Sample Data'!H$3:H$98)&gt;10,IF(AND(ISNUMBER('Test Sample Data'!H26),'Test Sample Data'!H26&lt;$B$1,'Test Sample Data'!H26&gt;0),'Test Sample Data'!H26,$B$1),"")</f>
        <v/>
      </c>
      <c r="I27" s="15" t="str">
        <f>IF(SUM('Test Sample Data'!I$3:I$98)&gt;10,IF(AND(ISNUMBER('Test Sample Data'!I26),'Test Sample Data'!I26&lt;$B$1,'Test Sample Data'!I26&gt;0),'Test Sample Data'!I26,$B$1),"")</f>
        <v/>
      </c>
      <c r="J27" s="15" t="str">
        <f>IF(SUM('Test Sample Data'!J$3:J$98)&gt;10,IF(AND(ISNUMBER('Test Sample Data'!J26),'Test Sample Data'!J26&lt;$B$1,'Test Sample Data'!J26&gt;0),'Test Sample Data'!J26,$B$1),"")</f>
        <v/>
      </c>
      <c r="K27" s="15" t="str">
        <f>IF(SUM('Test Sample Data'!K$3:K$98)&gt;10,IF(AND(ISNUMBER('Test Sample Data'!K26),'Test Sample Data'!K26&lt;$B$1,'Test Sample Data'!K26&gt;0),'Test Sample Data'!K26,$B$1),"")</f>
        <v/>
      </c>
      <c r="L27" s="15" t="str">
        <f>IF(SUM('Test Sample Data'!L$3:L$98)&gt;10,IF(AND(ISNUMBER('Test Sample Data'!L26),'Test Sample Data'!L26&lt;$B$1,'Test Sample Data'!L26&gt;0),'Test Sample Data'!L26,$B$1),"")</f>
        <v/>
      </c>
      <c r="M27" s="15" t="str">
        <f>IF(SUM('Test Sample Data'!M$3:M$98)&gt;10,IF(AND(ISNUMBER('Test Sample Data'!M26),'Test Sample Data'!M26&lt;$B$1,'Test Sample Data'!M26&gt;0),'Test Sample Data'!M26,$B$1),"")</f>
        <v/>
      </c>
      <c r="N27" s="15" t="str">
        <f>'Gene Table'!D26</f>
        <v>NM_001033886</v>
      </c>
      <c r="O27" s="14" t="s">
        <v>101</v>
      </c>
      <c r="P27" s="15" t="str">
        <f>IF(SUM('Control Sample Data'!D$3:D$98)&gt;10,IF(AND(ISNUMBER('Control Sample Data'!D26),'Control Sample Data'!D26&lt;$B$1,'Control Sample Data'!D26&gt;0),'Control Sample Data'!D26,$B$1),"")</f>
        <v/>
      </c>
      <c r="Q27" s="15" t="str">
        <f>IF(SUM('Control Sample Data'!E$3:E$98)&gt;10,IF(AND(ISNUMBER('Control Sample Data'!E26),'Control Sample Data'!E26&lt;$B$1,'Control Sample Data'!E26&gt;0),'Control Sample Data'!E26,$B$1),"")</f>
        <v/>
      </c>
      <c r="R27" s="15" t="str">
        <f>IF(SUM('Control Sample Data'!F$3:F$98)&gt;10,IF(AND(ISNUMBER('Control Sample Data'!F26),'Control Sample Data'!F26&lt;$B$1,'Control Sample Data'!F26&gt;0),'Control Sample Data'!F26,$B$1),"")</f>
        <v/>
      </c>
      <c r="S27" s="15" t="str">
        <f>IF(SUM('Control Sample Data'!G$3:G$98)&gt;10,IF(AND(ISNUMBER('Control Sample Data'!G26),'Control Sample Data'!G26&lt;$B$1,'Control Sample Data'!G26&gt;0),'Control Sample Data'!G26,$B$1),"")</f>
        <v/>
      </c>
      <c r="T27" s="15" t="str">
        <f>IF(SUM('Control Sample Data'!H$3:H$98)&gt;10,IF(AND(ISNUMBER('Control Sample Data'!H26),'Control Sample Data'!H26&lt;$B$1,'Control Sample Data'!H26&gt;0),'Control Sample Data'!H26,$B$1),"")</f>
        <v/>
      </c>
      <c r="U27" s="15" t="str">
        <f>IF(SUM('Control Sample Data'!I$3:I$98)&gt;10,IF(AND(ISNUMBER('Control Sample Data'!I26),'Control Sample Data'!I26&lt;$B$1,'Control Sample Data'!I26&gt;0),'Control Sample Data'!I26,$B$1),"")</f>
        <v/>
      </c>
      <c r="V27" s="15" t="str">
        <f>IF(SUM('Control Sample Data'!J$3:J$98)&gt;10,IF(AND(ISNUMBER('Control Sample Data'!J26),'Control Sample Data'!J26&lt;$B$1,'Control Sample Data'!J26&gt;0),'Control Sample Data'!J26,$B$1),"")</f>
        <v/>
      </c>
      <c r="W27" s="15" t="str">
        <f>IF(SUM('Control Sample Data'!K$3:K$98)&gt;10,IF(AND(ISNUMBER('Control Sample Data'!K26),'Control Sample Data'!K26&lt;$B$1,'Control Sample Data'!K26&gt;0),'Control Sample Data'!K26,$B$1),"")</f>
        <v/>
      </c>
      <c r="X27" s="15" t="str">
        <f>IF(SUM('Control Sample Data'!L$3:L$98)&gt;10,IF(AND(ISNUMBER('Control Sample Data'!L26),'Control Sample Data'!L26&lt;$B$1,'Control Sample Data'!L26&gt;0),'Control Sample Data'!L26,$B$1),"")</f>
        <v/>
      </c>
      <c r="Y27" s="15" t="str">
        <f>IF(SUM('Control Sample Data'!M$3:M$98)&gt;10,IF(AND(ISNUMBER('Control Sample Data'!M26),'Control Sample Data'!M26&lt;$B$1,'Control Sample Data'!M26&gt;0),'Control Sample Data'!M26,$B$1),"")</f>
        <v/>
      </c>
      <c r="Z27" s="25"/>
      <c r="AA27" s="26"/>
      <c r="AB27" s="27"/>
      <c r="AC27" s="27"/>
      <c r="AD27" s="27"/>
      <c r="AE27" s="27"/>
      <c r="AF27" s="27"/>
      <c r="AG27" s="27"/>
      <c r="AH27" s="27"/>
      <c r="AI27" s="27"/>
      <c r="AJ27" s="27"/>
      <c r="AK27" s="27"/>
      <c r="AL27" s="27"/>
      <c r="AM27" s="27"/>
      <c r="AN27" s="27"/>
      <c r="AO27" s="27"/>
      <c r="AP27" s="27"/>
      <c r="AQ27" s="27"/>
      <c r="AR27" s="27"/>
      <c r="AS27" s="27"/>
      <c r="AT27" s="34" t="str">
        <f t="shared" si="0"/>
        <v/>
      </c>
      <c r="AU27" s="34" t="str">
        <f t="shared" si="1"/>
        <v/>
      </c>
      <c r="AV27" s="34" t="str">
        <f t="shared" si="2"/>
        <v/>
      </c>
      <c r="AW27" s="34" t="str">
        <f t="shared" si="3"/>
        <v/>
      </c>
      <c r="AX27" s="34" t="str">
        <f t="shared" si="4"/>
        <v/>
      </c>
      <c r="AY27" s="34" t="str">
        <f t="shared" si="5"/>
        <v/>
      </c>
      <c r="AZ27" s="34" t="str">
        <f t="shared" si="6"/>
        <v/>
      </c>
      <c r="BA27" s="34" t="str">
        <f t="shared" si="7"/>
        <v/>
      </c>
      <c r="BB27" s="34" t="str">
        <f t="shared" si="8"/>
        <v/>
      </c>
      <c r="BC27" s="34" t="str">
        <f t="shared" si="9"/>
        <v/>
      </c>
      <c r="BD27" s="34" t="str">
        <f t="shared" si="10"/>
        <v/>
      </c>
      <c r="BE27" s="34" t="str">
        <f t="shared" si="11"/>
        <v/>
      </c>
      <c r="BF27" s="34" t="str">
        <f t="shared" si="12"/>
        <v/>
      </c>
      <c r="BG27" s="34" t="str">
        <f t="shared" si="13"/>
        <v/>
      </c>
      <c r="BH27" s="34" t="str">
        <f t="shared" si="14"/>
        <v/>
      </c>
      <c r="BI27" s="34" t="str">
        <f t="shared" si="15"/>
        <v/>
      </c>
      <c r="BJ27" s="34" t="str">
        <f t="shared" si="16"/>
        <v/>
      </c>
      <c r="BK27" s="34" t="str">
        <f t="shared" si="17"/>
        <v/>
      </c>
      <c r="BL27" s="34" t="str">
        <f t="shared" si="18"/>
        <v/>
      </c>
      <c r="BM27" s="34" t="str">
        <f t="shared" si="19"/>
        <v/>
      </c>
      <c r="BN27" s="36" t="e">
        <f t="shared" si="21"/>
        <v>#DIV/0!</v>
      </c>
      <c r="BO27" s="36" t="e">
        <f t="shared" si="22"/>
        <v>#DIV/0!</v>
      </c>
      <c r="BP27" s="37" t="str">
        <f t="shared" si="23"/>
        <v/>
      </c>
      <c r="BQ27" s="37" t="str">
        <f t="shared" si="24"/>
        <v/>
      </c>
      <c r="BR27" s="37" t="str">
        <f t="shared" si="25"/>
        <v/>
      </c>
      <c r="BS27" s="37" t="str">
        <f t="shared" si="26"/>
        <v/>
      </c>
      <c r="BT27" s="37" t="str">
        <f t="shared" si="27"/>
        <v/>
      </c>
      <c r="BU27" s="37" t="str">
        <f t="shared" si="28"/>
        <v/>
      </c>
      <c r="BV27" s="37" t="str">
        <f t="shared" si="29"/>
        <v/>
      </c>
      <c r="BW27" s="37" t="str">
        <f t="shared" si="30"/>
        <v/>
      </c>
      <c r="BX27" s="37" t="str">
        <f t="shared" si="31"/>
        <v/>
      </c>
      <c r="BY27" s="37" t="str">
        <f t="shared" si="32"/>
        <v/>
      </c>
      <c r="BZ27" s="37" t="str">
        <f t="shared" si="33"/>
        <v/>
      </c>
      <c r="CA27" s="37" t="str">
        <f t="shared" si="34"/>
        <v/>
      </c>
      <c r="CB27" s="37" t="str">
        <f t="shared" si="35"/>
        <v/>
      </c>
      <c r="CC27" s="37" t="str">
        <f t="shared" si="36"/>
        <v/>
      </c>
      <c r="CD27" s="37" t="str">
        <f t="shared" si="37"/>
        <v/>
      </c>
      <c r="CE27" s="37" t="str">
        <f t="shared" si="38"/>
        <v/>
      </c>
      <c r="CF27" s="37" t="str">
        <f t="shared" si="39"/>
        <v/>
      </c>
      <c r="CG27" s="37" t="str">
        <f t="shared" si="40"/>
        <v/>
      </c>
      <c r="CH27" s="37" t="str">
        <f t="shared" si="41"/>
        <v/>
      </c>
      <c r="CI27" s="37" t="str">
        <f t="shared" si="42"/>
        <v/>
      </c>
    </row>
    <row r="28" spans="1:87" ht="14.25" customHeight="1">
      <c r="A28" s="16"/>
      <c r="B28" s="14" t="str">
        <f>IF('Gene Table'!D27="","",'Gene Table'!D27)</f>
        <v>NM_053056</v>
      </c>
      <c r="C28" s="14" t="s">
        <v>105</v>
      </c>
      <c r="D28" s="15" t="str">
        <f>IF(SUM('Test Sample Data'!D$3:D$98)&gt;10,IF(AND(ISNUMBER('Test Sample Data'!D27),'Test Sample Data'!D27&lt;$B$1,'Test Sample Data'!D27&gt;0),'Test Sample Data'!D27,$B$1),"")</f>
        <v/>
      </c>
      <c r="E28" s="15" t="str">
        <f>IF(SUM('Test Sample Data'!E$3:E$98)&gt;10,IF(AND(ISNUMBER('Test Sample Data'!E27),'Test Sample Data'!E27&lt;$B$1,'Test Sample Data'!E27&gt;0),'Test Sample Data'!E27,$B$1),"")</f>
        <v/>
      </c>
      <c r="F28" s="15" t="str">
        <f>IF(SUM('Test Sample Data'!F$3:F$98)&gt;10,IF(AND(ISNUMBER('Test Sample Data'!F27),'Test Sample Data'!F27&lt;$B$1,'Test Sample Data'!F27&gt;0),'Test Sample Data'!F27,$B$1),"")</f>
        <v/>
      </c>
      <c r="G28" s="15" t="str">
        <f>IF(SUM('Test Sample Data'!G$3:G$98)&gt;10,IF(AND(ISNUMBER('Test Sample Data'!G27),'Test Sample Data'!G27&lt;$B$1,'Test Sample Data'!G27&gt;0),'Test Sample Data'!G27,$B$1),"")</f>
        <v/>
      </c>
      <c r="H28" s="15" t="str">
        <f>IF(SUM('Test Sample Data'!H$3:H$98)&gt;10,IF(AND(ISNUMBER('Test Sample Data'!H27),'Test Sample Data'!H27&lt;$B$1,'Test Sample Data'!H27&gt;0),'Test Sample Data'!H27,$B$1),"")</f>
        <v/>
      </c>
      <c r="I28" s="15" t="str">
        <f>IF(SUM('Test Sample Data'!I$3:I$98)&gt;10,IF(AND(ISNUMBER('Test Sample Data'!I27),'Test Sample Data'!I27&lt;$B$1,'Test Sample Data'!I27&gt;0),'Test Sample Data'!I27,$B$1),"")</f>
        <v/>
      </c>
      <c r="J28" s="15" t="str">
        <f>IF(SUM('Test Sample Data'!J$3:J$98)&gt;10,IF(AND(ISNUMBER('Test Sample Data'!J27),'Test Sample Data'!J27&lt;$B$1,'Test Sample Data'!J27&gt;0),'Test Sample Data'!J27,$B$1),"")</f>
        <v/>
      </c>
      <c r="K28" s="15" t="str">
        <f>IF(SUM('Test Sample Data'!K$3:K$98)&gt;10,IF(AND(ISNUMBER('Test Sample Data'!K27),'Test Sample Data'!K27&lt;$B$1,'Test Sample Data'!K27&gt;0),'Test Sample Data'!K27,$B$1),"")</f>
        <v/>
      </c>
      <c r="L28" s="15" t="str">
        <f>IF(SUM('Test Sample Data'!L$3:L$98)&gt;10,IF(AND(ISNUMBER('Test Sample Data'!L27),'Test Sample Data'!L27&lt;$B$1,'Test Sample Data'!L27&gt;0),'Test Sample Data'!L27,$B$1),"")</f>
        <v/>
      </c>
      <c r="M28" s="15" t="str">
        <f>IF(SUM('Test Sample Data'!M$3:M$98)&gt;10,IF(AND(ISNUMBER('Test Sample Data'!M27),'Test Sample Data'!M27&lt;$B$1,'Test Sample Data'!M27&gt;0),'Test Sample Data'!M27,$B$1),"")</f>
        <v/>
      </c>
      <c r="N28" s="15" t="str">
        <f>'Gene Table'!D27</f>
        <v>NM_053056</v>
      </c>
      <c r="O28" s="14" t="s">
        <v>105</v>
      </c>
      <c r="P28" s="15" t="str">
        <f>IF(SUM('Control Sample Data'!D$3:D$98)&gt;10,IF(AND(ISNUMBER('Control Sample Data'!D27),'Control Sample Data'!D27&lt;$B$1,'Control Sample Data'!D27&gt;0),'Control Sample Data'!D27,$B$1),"")</f>
        <v/>
      </c>
      <c r="Q28" s="15" t="str">
        <f>IF(SUM('Control Sample Data'!E$3:E$98)&gt;10,IF(AND(ISNUMBER('Control Sample Data'!E27),'Control Sample Data'!E27&lt;$B$1,'Control Sample Data'!E27&gt;0),'Control Sample Data'!E27,$B$1),"")</f>
        <v/>
      </c>
      <c r="R28" s="15" t="str">
        <f>IF(SUM('Control Sample Data'!F$3:F$98)&gt;10,IF(AND(ISNUMBER('Control Sample Data'!F27),'Control Sample Data'!F27&lt;$B$1,'Control Sample Data'!F27&gt;0),'Control Sample Data'!F27,$B$1),"")</f>
        <v/>
      </c>
      <c r="S28" s="15" t="str">
        <f>IF(SUM('Control Sample Data'!G$3:G$98)&gt;10,IF(AND(ISNUMBER('Control Sample Data'!G27),'Control Sample Data'!G27&lt;$B$1,'Control Sample Data'!G27&gt;0),'Control Sample Data'!G27,$B$1),"")</f>
        <v/>
      </c>
      <c r="T28" s="15" t="str">
        <f>IF(SUM('Control Sample Data'!H$3:H$98)&gt;10,IF(AND(ISNUMBER('Control Sample Data'!H27),'Control Sample Data'!H27&lt;$B$1,'Control Sample Data'!H27&gt;0),'Control Sample Data'!H27,$B$1),"")</f>
        <v/>
      </c>
      <c r="U28" s="15" t="str">
        <f>IF(SUM('Control Sample Data'!I$3:I$98)&gt;10,IF(AND(ISNUMBER('Control Sample Data'!I27),'Control Sample Data'!I27&lt;$B$1,'Control Sample Data'!I27&gt;0),'Control Sample Data'!I27,$B$1),"")</f>
        <v/>
      </c>
      <c r="V28" s="15" t="str">
        <f>IF(SUM('Control Sample Data'!J$3:J$98)&gt;10,IF(AND(ISNUMBER('Control Sample Data'!J27),'Control Sample Data'!J27&lt;$B$1,'Control Sample Data'!J27&gt;0),'Control Sample Data'!J27,$B$1),"")</f>
        <v/>
      </c>
      <c r="W28" s="15" t="str">
        <f>IF(SUM('Control Sample Data'!K$3:K$98)&gt;10,IF(AND(ISNUMBER('Control Sample Data'!K27),'Control Sample Data'!K27&lt;$B$1,'Control Sample Data'!K27&gt;0),'Control Sample Data'!K27,$B$1),"")</f>
        <v/>
      </c>
      <c r="X28" s="15" t="str">
        <f>IF(SUM('Control Sample Data'!L$3:L$98)&gt;10,IF(AND(ISNUMBER('Control Sample Data'!L27),'Control Sample Data'!L27&lt;$B$1,'Control Sample Data'!L27&gt;0),'Control Sample Data'!L27,$B$1),"")</f>
        <v/>
      </c>
      <c r="Y28" s="15" t="str">
        <f>IF(SUM('Control Sample Data'!M$3:M$98)&gt;10,IF(AND(ISNUMBER('Control Sample Data'!M27),'Control Sample Data'!M27&lt;$B$1,'Control Sample Data'!M27&gt;0),'Control Sample Data'!M27,$B$1),"")</f>
        <v/>
      </c>
      <c r="AT28" s="34" t="str">
        <f t="shared" si="0"/>
        <v/>
      </c>
      <c r="AU28" s="34" t="str">
        <f t="shared" si="1"/>
        <v/>
      </c>
      <c r="AV28" s="34" t="str">
        <f t="shared" si="2"/>
        <v/>
      </c>
      <c r="AW28" s="34" t="str">
        <f t="shared" si="3"/>
        <v/>
      </c>
      <c r="AX28" s="34" t="str">
        <f t="shared" si="4"/>
        <v/>
      </c>
      <c r="AY28" s="34" t="str">
        <f t="shared" si="5"/>
        <v/>
      </c>
      <c r="AZ28" s="34" t="str">
        <f t="shared" si="6"/>
        <v/>
      </c>
      <c r="BA28" s="34" t="str">
        <f t="shared" si="7"/>
        <v/>
      </c>
      <c r="BB28" s="34" t="str">
        <f t="shared" si="8"/>
        <v/>
      </c>
      <c r="BC28" s="34" t="str">
        <f t="shared" si="9"/>
        <v/>
      </c>
      <c r="BD28" s="34" t="str">
        <f t="shared" si="10"/>
        <v/>
      </c>
      <c r="BE28" s="34" t="str">
        <f t="shared" si="11"/>
        <v/>
      </c>
      <c r="BF28" s="34" t="str">
        <f t="shared" si="12"/>
        <v/>
      </c>
      <c r="BG28" s="34" t="str">
        <f t="shared" si="13"/>
        <v/>
      </c>
      <c r="BH28" s="34" t="str">
        <f t="shared" si="14"/>
        <v/>
      </c>
      <c r="BI28" s="34" t="str">
        <f t="shared" si="15"/>
        <v/>
      </c>
      <c r="BJ28" s="34" t="str">
        <f t="shared" si="16"/>
        <v/>
      </c>
      <c r="BK28" s="34" t="str">
        <f t="shared" si="17"/>
        <v/>
      </c>
      <c r="BL28" s="34" t="str">
        <f t="shared" si="18"/>
        <v/>
      </c>
      <c r="BM28" s="34" t="str">
        <f t="shared" si="19"/>
        <v/>
      </c>
      <c r="BN28" s="36" t="e">
        <f t="shared" si="21"/>
        <v>#DIV/0!</v>
      </c>
      <c r="BO28" s="36" t="e">
        <f t="shared" si="22"/>
        <v>#DIV/0!</v>
      </c>
      <c r="BP28" s="37" t="str">
        <f t="shared" si="23"/>
        <v/>
      </c>
      <c r="BQ28" s="37" t="str">
        <f t="shared" si="24"/>
        <v/>
      </c>
      <c r="BR28" s="37" t="str">
        <f t="shared" si="25"/>
        <v/>
      </c>
      <c r="BS28" s="37" t="str">
        <f t="shared" si="26"/>
        <v/>
      </c>
      <c r="BT28" s="37" t="str">
        <f t="shared" si="27"/>
        <v/>
      </c>
      <c r="BU28" s="37" t="str">
        <f t="shared" si="28"/>
        <v/>
      </c>
      <c r="BV28" s="37" t="str">
        <f t="shared" si="29"/>
        <v/>
      </c>
      <c r="BW28" s="37" t="str">
        <f t="shared" si="30"/>
        <v/>
      </c>
      <c r="BX28" s="37" t="str">
        <f t="shared" si="31"/>
        <v/>
      </c>
      <c r="BY28" s="37" t="str">
        <f t="shared" si="32"/>
        <v/>
      </c>
      <c r="BZ28" s="37" t="str">
        <f t="shared" si="33"/>
        <v/>
      </c>
      <c r="CA28" s="37" t="str">
        <f t="shared" si="34"/>
        <v/>
      </c>
      <c r="CB28" s="37" t="str">
        <f t="shared" si="35"/>
        <v/>
      </c>
      <c r="CC28" s="37" t="str">
        <f t="shared" si="36"/>
        <v/>
      </c>
      <c r="CD28" s="37" t="str">
        <f t="shared" si="37"/>
        <v/>
      </c>
      <c r="CE28" s="37" t="str">
        <f t="shared" si="38"/>
        <v/>
      </c>
      <c r="CF28" s="37" t="str">
        <f t="shared" si="39"/>
        <v/>
      </c>
      <c r="CG28" s="37" t="str">
        <f t="shared" si="40"/>
        <v/>
      </c>
      <c r="CH28" s="37" t="str">
        <f t="shared" si="41"/>
        <v/>
      </c>
      <c r="CI28" s="37" t="str">
        <f t="shared" si="42"/>
        <v/>
      </c>
    </row>
    <row r="29" spans="1:87" ht="14.25" customHeight="1">
      <c r="A29" s="16"/>
      <c r="B29" s="14" t="str">
        <f>IF('Gene Table'!D28="","",'Gene Table'!D28)</f>
        <v>NM_002422</v>
      </c>
      <c r="C29" s="14" t="s">
        <v>109</v>
      </c>
      <c r="D29" s="15" t="str">
        <f>IF(SUM('Test Sample Data'!D$3:D$98)&gt;10,IF(AND(ISNUMBER('Test Sample Data'!D28),'Test Sample Data'!D28&lt;$B$1,'Test Sample Data'!D28&gt;0),'Test Sample Data'!D28,$B$1),"")</f>
        <v/>
      </c>
      <c r="E29" s="15" t="str">
        <f>IF(SUM('Test Sample Data'!E$3:E$98)&gt;10,IF(AND(ISNUMBER('Test Sample Data'!E28),'Test Sample Data'!E28&lt;$B$1,'Test Sample Data'!E28&gt;0),'Test Sample Data'!E28,$B$1),"")</f>
        <v/>
      </c>
      <c r="F29" s="15" t="str">
        <f>IF(SUM('Test Sample Data'!F$3:F$98)&gt;10,IF(AND(ISNUMBER('Test Sample Data'!F28),'Test Sample Data'!F28&lt;$B$1,'Test Sample Data'!F28&gt;0),'Test Sample Data'!F28,$B$1),"")</f>
        <v/>
      </c>
      <c r="G29" s="15" t="str">
        <f>IF(SUM('Test Sample Data'!G$3:G$98)&gt;10,IF(AND(ISNUMBER('Test Sample Data'!G28),'Test Sample Data'!G28&lt;$B$1,'Test Sample Data'!G28&gt;0),'Test Sample Data'!G28,$B$1),"")</f>
        <v/>
      </c>
      <c r="H29" s="15" t="str">
        <f>IF(SUM('Test Sample Data'!H$3:H$98)&gt;10,IF(AND(ISNUMBER('Test Sample Data'!H28),'Test Sample Data'!H28&lt;$B$1,'Test Sample Data'!H28&gt;0),'Test Sample Data'!H28,$B$1),"")</f>
        <v/>
      </c>
      <c r="I29" s="15" t="str">
        <f>IF(SUM('Test Sample Data'!I$3:I$98)&gt;10,IF(AND(ISNUMBER('Test Sample Data'!I28),'Test Sample Data'!I28&lt;$B$1,'Test Sample Data'!I28&gt;0),'Test Sample Data'!I28,$B$1),"")</f>
        <v/>
      </c>
      <c r="J29" s="15" t="str">
        <f>IF(SUM('Test Sample Data'!J$3:J$98)&gt;10,IF(AND(ISNUMBER('Test Sample Data'!J28),'Test Sample Data'!J28&lt;$B$1,'Test Sample Data'!J28&gt;0),'Test Sample Data'!J28,$B$1),"")</f>
        <v/>
      </c>
      <c r="K29" s="15" t="str">
        <f>IF(SUM('Test Sample Data'!K$3:K$98)&gt;10,IF(AND(ISNUMBER('Test Sample Data'!K28),'Test Sample Data'!K28&lt;$B$1,'Test Sample Data'!K28&gt;0),'Test Sample Data'!K28,$B$1),"")</f>
        <v/>
      </c>
      <c r="L29" s="15" t="str">
        <f>IF(SUM('Test Sample Data'!L$3:L$98)&gt;10,IF(AND(ISNUMBER('Test Sample Data'!L28),'Test Sample Data'!L28&lt;$B$1,'Test Sample Data'!L28&gt;0),'Test Sample Data'!L28,$B$1),"")</f>
        <v/>
      </c>
      <c r="M29" s="15" t="str">
        <f>IF(SUM('Test Sample Data'!M$3:M$98)&gt;10,IF(AND(ISNUMBER('Test Sample Data'!M28),'Test Sample Data'!M28&lt;$B$1,'Test Sample Data'!M28&gt;0),'Test Sample Data'!M28,$B$1),"")</f>
        <v/>
      </c>
      <c r="N29" s="15" t="str">
        <f>'Gene Table'!D28</f>
        <v>NM_002422</v>
      </c>
      <c r="O29" s="14" t="s">
        <v>109</v>
      </c>
      <c r="P29" s="15" t="str">
        <f>IF(SUM('Control Sample Data'!D$3:D$98)&gt;10,IF(AND(ISNUMBER('Control Sample Data'!D28),'Control Sample Data'!D28&lt;$B$1,'Control Sample Data'!D28&gt;0),'Control Sample Data'!D28,$B$1),"")</f>
        <v/>
      </c>
      <c r="Q29" s="15" t="str">
        <f>IF(SUM('Control Sample Data'!E$3:E$98)&gt;10,IF(AND(ISNUMBER('Control Sample Data'!E28),'Control Sample Data'!E28&lt;$B$1,'Control Sample Data'!E28&gt;0),'Control Sample Data'!E28,$B$1),"")</f>
        <v/>
      </c>
      <c r="R29" s="15" t="str">
        <f>IF(SUM('Control Sample Data'!F$3:F$98)&gt;10,IF(AND(ISNUMBER('Control Sample Data'!F28),'Control Sample Data'!F28&lt;$B$1,'Control Sample Data'!F28&gt;0),'Control Sample Data'!F28,$B$1),"")</f>
        <v/>
      </c>
      <c r="S29" s="15" t="str">
        <f>IF(SUM('Control Sample Data'!G$3:G$98)&gt;10,IF(AND(ISNUMBER('Control Sample Data'!G28),'Control Sample Data'!G28&lt;$B$1,'Control Sample Data'!G28&gt;0),'Control Sample Data'!G28,$B$1),"")</f>
        <v/>
      </c>
      <c r="T29" s="15" t="str">
        <f>IF(SUM('Control Sample Data'!H$3:H$98)&gt;10,IF(AND(ISNUMBER('Control Sample Data'!H28),'Control Sample Data'!H28&lt;$B$1,'Control Sample Data'!H28&gt;0),'Control Sample Data'!H28,$B$1),"")</f>
        <v/>
      </c>
      <c r="U29" s="15" t="str">
        <f>IF(SUM('Control Sample Data'!I$3:I$98)&gt;10,IF(AND(ISNUMBER('Control Sample Data'!I28),'Control Sample Data'!I28&lt;$B$1,'Control Sample Data'!I28&gt;0),'Control Sample Data'!I28,$B$1),"")</f>
        <v/>
      </c>
      <c r="V29" s="15" t="str">
        <f>IF(SUM('Control Sample Data'!J$3:J$98)&gt;10,IF(AND(ISNUMBER('Control Sample Data'!J28),'Control Sample Data'!J28&lt;$B$1,'Control Sample Data'!J28&gt;0),'Control Sample Data'!J28,$B$1),"")</f>
        <v/>
      </c>
      <c r="W29" s="15" t="str">
        <f>IF(SUM('Control Sample Data'!K$3:K$98)&gt;10,IF(AND(ISNUMBER('Control Sample Data'!K28),'Control Sample Data'!K28&lt;$B$1,'Control Sample Data'!K28&gt;0),'Control Sample Data'!K28,$B$1),"")</f>
        <v/>
      </c>
      <c r="X29" s="15" t="str">
        <f>IF(SUM('Control Sample Data'!L$3:L$98)&gt;10,IF(AND(ISNUMBER('Control Sample Data'!L28),'Control Sample Data'!L28&lt;$B$1,'Control Sample Data'!L28&gt;0),'Control Sample Data'!L28,$B$1),"")</f>
        <v/>
      </c>
      <c r="Y29" s="15" t="str">
        <f>IF(SUM('Control Sample Data'!M$3:M$98)&gt;10,IF(AND(ISNUMBER('Control Sample Data'!M28),'Control Sample Data'!M28&lt;$B$1,'Control Sample Data'!M28&gt;0),'Control Sample Data'!M28,$B$1),"")</f>
        <v/>
      </c>
      <c r="AT29" s="34" t="str">
        <f t="shared" si="0"/>
        <v/>
      </c>
      <c r="AU29" s="34" t="str">
        <f t="shared" si="1"/>
        <v/>
      </c>
      <c r="AV29" s="34" t="str">
        <f t="shared" si="2"/>
        <v/>
      </c>
      <c r="AW29" s="34" t="str">
        <f t="shared" si="3"/>
        <v/>
      </c>
      <c r="AX29" s="34" t="str">
        <f t="shared" si="4"/>
        <v/>
      </c>
      <c r="AY29" s="34" t="str">
        <f t="shared" si="5"/>
        <v/>
      </c>
      <c r="AZ29" s="34" t="str">
        <f t="shared" si="6"/>
        <v/>
      </c>
      <c r="BA29" s="34" t="str">
        <f t="shared" si="7"/>
        <v/>
      </c>
      <c r="BB29" s="34" t="str">
        <f t="shared" si="8"/>
        <v/>
      </c>
      <c r="BC29" s="34" t="str">
        <f t="shared" si="9"/>
        <v/>
      </c>
      <c r="BD29" s="34" t="str">
        <f t="shared" si="10"/>
        <v/>
      </c>
      <c r="BE29" s="34" t="str">
        <f t="shared" si="11"/>
        <v/>
      </c>
      <c r="BF29" s="34" t="str">
        <f t="shared" si="12"/>
        <v/>
      </c>
      <c r="BG29" s="34" t="str">
        <f t="shared" si="13"/>
        <v/>
      </c>
      <c r="BH29" s="34" t="str">
        <f t="shared" si="14"/>
        <v/>
      </c>
      <c r="BI29" s="34" t="str">
        <f t="shared" si="15"/>
        <v/>
      </c>
      <c r="BJ29" s="34" t="str">
        <f t="shared" si="16"/>
        <v/>
      </c>
      <c r="BK29" s="34" t="str">
        <f t="shared" si="17"/>
        <v/>
      </c>
      <c r="BL29" s="34" t="str">
        <f t="shared" si="18"/>
        <v/>
      </c>
      <c r="BM29" s="34" t="str">
        <f t="shared" si="19"/>
        <v/>
      </c>
      <c r="BN29" s="36" t="e">
        <f t="shared" si="21"/>
        <v>#DIV/0!</v>
      </c>
      <c r="BO29" s="36" t="e">
        <f t="shared" si="22"/>
        <v>#DIV/0!</v>
      </c>
      <c r="BP29" s="37" t="str">
        <f t="shared" si="23"/>
        <v/>
      </c>
      <c r="BQ29" s="37" t="str">
        <f t="shared" si="24"/>
        <v/>
      </c>
      <c r="BR29" s="37" t="str">
        <f t="shared" si="25"/>
        <v/>
      </c>
      <c r="BS29" s="37" t="str">
        <f t="shared" si="26"/>
        <v/>
      </c>
      <c r="BT29" s="37" t="str">
        <f t="shared" si="27"/>
        <v/>
      </c>
      <c r="BU29" s="37" t="str">
        <f t="shared" si="28"/>
        <v/>
      </c>
      <c r="BV29" s="37" t="str">
        <f t="shared" si="29"/>
        <v/>
      </c>
      <c r="BW29" s="37" t="str">
        <f t="shared" si="30"/>
        <v/>
      </c>
      <c r="BX29" s="37" t="str">
        <f t="shared" si="31"/>
        <v/>
      </c>
      <c r="BY29" s="37" t="str">
        <f t="shared" si="32"/>
        <v/>
      </c>
      <c r="BZ29" s="37" t="str">
        <f t="shared" si="33"/>
        <v/>
      </c>
      <c r="CA29" s="37" t="str">
        <f t="shared" si="34"/>
        <v/>
      </c>
      <c r="CB29" s="37" t="str">
        <f t="shared" si="35"/>
        <v/>
      </c>
      <c r="CC29" s="37" t="str">
        <f t="shared" si="36"/>
        <v/>
      </c>
      <c r="CD29" s="37" t="str">
        <f t="shared" si="37"/>
        <v/>
      </c>
      <c r="CE29" s="37" t="str">
        <f t="shared" si="38"/>
        <v/>
      </c>
      <c r="CF29" s="37" t="str">
        <f t="shared" si="39"/>
        <v/>
      </c>
      <c r="CG29" s="37" t="str">
        <f t="shared" si="40"/>
        <v/>
      </c>
      <c r="CH29" s="37" t="str">
        <f t="shared" si="41"/>
        <v/>
      </c>
      <c r="CI29" s="37" t="str">
        <f t="shared" si="42"/>
        <v/>
      </c>
    </row>
    <row r="30" spans="1:87" ht="12.75">
      <c r="A30" s="16"/>
      <c r="B30" s="14" t="str">
        <f>IF('Gene Table'!D29="","",'Gene Table'!D29)</f>
        <v>NM_002421</v>
      </c>
      <c r="C30" s="14" t="s">
        <v>113</v>
      </c>
      <c r="D30" s="15" t="str">
        <f>IF(SUM('Test Sample Data'!D$3:D$98)&gt;10,IF(AND(ISNUMBER('Test Sample Data'!D29),'Test Sample Data'!D29&lt;$B$1,'Test Sample Data'!D29&gt;0),'Test Sample Data'!D29,$B$1),"")</f>
        <v/>
      </c>
      <c r="E30" s="15" t="str">
        <f>IF(SUM('Test Sample Data'!E$3:E$98)&gt;10,IF(AND(ISNUMBER('Test Sample Data'!E29),'Test Sample Data'!E29&lt;$B$1,'Test Sample Data'!E29&gt;0),'Test Sample Data'!E29,$B$1),"")</f>
        <v/>
      </c>
      <c r="F30" s="15" t="str">
        <f>IF(SUM('Test Sample Data'!F$3:F$98)&gt;10,IF(AND(ISNUMBER('Test Sample Data'!F29),'Test Sample Data'!F29&lt;$B$1,'Test Sample Data'!F29&gt;0),'Test Sample Data'!F29,$B$1),"")</f>
        <v/>
      </c>
      <c r="G30" s="15" t="str">
        <f>IF(SUM('Test Sample Data'!G$3:G$98)&gt;10,IF(AND(ISNUMBER('Test Sample Data'!G29),'Test Sample Data'!G29&lt;$B$1,'Test Sample Data'!G29&gt;0),'Test Sample Data'!G29,$B$1),"")</f>
        <v/>
      </c>
      <c r="H30" s="15" t="str">
        <f>IF(SUM('Test Sample Data'!H$3:H$98)&gt;10,IF(AND(ISNUMBER('Test Sample Data'!H29),'Test Sample Data'!H29&lt;$B$1,'Test Sample Data'!H29&gt;0),'Test Sample Data'!H29,$B$1),"")</f>
        <v/>
      </c>
      <c r="I30" s="15" t="str">
        <f>IF(SUM('Test Sample Data'!I$3:I$98)&gt;10,IF(AND(ISNUMBER('Test Sample Data'!I29),'Test Sample Data'!I29&lt;$B$1,'Test Sample Data'!I29&gt;0),'Test Sample Data'!I29,$B$1),"")</f>
        <v/>
      </c>
      <c r="J30" s="15" t="str">
        <f>IF(SUM('Test Sample Data'!J$3:J$98)&gt;10,IF(AND(ISNUMBER('Test Sample Data'!J29),'Test Sample Data'!J29&lt;$B$1,'Test Sample Data'!J29&gt;0),'Test Sample Data'!J29,$B$1),"")</f>
        <v/>
      </c>
      <c r="K30" s="15" t="str">
        <f>IF(SUM('Test Sample Data'!K$3:K$98)&gt;10,IF(AND(ISNUMBER('Test Sample Data'!K29),'Test Sample Data'!K29&lt;$B$1,'Test Sample Data'!K29&gt;0),'Test Sample Data'!K29,$B$1),"")</f>
        <v/>
      </c>
      <c r="L30" s="15" t="str">
        <f>IF(SUM('Test Sample Data'!L$3:L$98)&gt;10,IF(AND(ISNUMBER('Test Sample Data'!L29),'Test Sample Data'!L29&lt;$B$1,'Test Sample Data'!L29&gt;0),'Test Sample Data'!L29,$B$1),"")</f>
        <v/>
      </c>
      <c r="M30" s="15" t="str">
        <f>IF(SUM('Test Sample Data'!M$3:M$98)&gt;10,IF(AND(ISNUMBER('Test Sample Data'!M29),'Test Sample Data'!M29&lt;$B$1,'Test Sample Data'!M29&gt;0),'Test Sample Data'!M29,$B$1),"")</f>
        <v/>
      </c>
      <c r="N30" s="15" t="str">
        <f>'Gene Table'!D29</f>
        <v>NM_002421</v>
      </c>
      <c r="O30" s="14" t="s">
        <v>113</v>
      </c>
      <c r="P30" s="15" t="str">
        <f>IF(SUM('Control Sample Data'!D$3:D$98)&gt;10,IF(AND(ISNUMBER('Control Sample Data'!D29),'Control Sample Data'!D29&lt;$B$1,'Control Sample Data'!D29&gt;0),'Control Sample Data'!D29,$B$1),"")</f>
        <v/>
      </c>
      <c r="Q30" s="15" t="str">
        <f>IF(SUM('Control Sample Data'!E$3:E$98)&gt;10,IF(AND(ISNUMBER('Control Sample Data'!E29),'Control Sample Data'!E29&lt;$B$1,'Control Sample Data'!E29&gt;0),'Control Sample Data'!E29,$B$1),"")</f>
        <v/>
      </c>
      <c r="R30" s="15" t="str">
        <f>IF(SUM('Control Sample Data'!F$3:F$98)&gt;10,IF(AND(ISNUMBER('Control Sample Data'!F29),'Control Sample Data'!F29&lt;$B$1,'Control Sample Data'!F29&gt;0),'Control Sample Data'!F29,$B$1),"")</f>
        <v/>
      </c>
      <c r="S30" s="15" t="str">
        <f>IF(SUM('Control Sample Data'!G$3:G$98)&gt;10,IF(AND(ISNUMBER('Control Sample Data'!G29),'Control Sample Data'!G29&lt;$B$1,'Control Sample Data'!G29&gt;0),'Control Sample Data'!G29,$B$1),"")</f>
        <v/>
      </c>
      <c r="T30" s="15" t="str">
        <f>IF(SUM('Control Sample Data'!H$3:H$98)&gt;10,IF(AND(ISNUMBER('Control Sample Data'!H29),'Control Sample Data'!H29&lt;$B$1,'Control Sample Data'!H29&gt;0),'Control Sample Data'!H29,$B$1),"")</f>
        <v/>
      </c>
      <c r="U30" s="15" t="str">
        <f>IF(SUM('Control Sample Data'!I$3:I$98)&gt;10,IF(AND(ISNUMBER('Control Sample Data'!I29),'Control Sample Data'!I29&lt;$B$1,'Control Sample Data'!I29&gt;0),'Control Sample Data'!I29,$B$1),"")</f>
        <v/>
      </c>
      <c r="V30" s="15" t="str">
        <f>IF(SUM('Control Sample Data'!J$3:J$98)&gt;10,IF(AND(ISNUMBER('Control Sample Data'!J29),'Control Sample Data'!J29&lt;$B$1,'Control Sample Data'!J29&gt;0),'Control Sample Data'!J29,$B$1),"")</f>
        <v/>
      </c>
      <c r="W30" s="15" t="str">
        <f>IF(SUM('Control Sample Data'!K$3:K$98)&gt;10,IF(AND(ISNUMBER('Control Sample Data'!K29),'Control Sample Data'!K29&lt;$B$1,'Control Sample Data'!K29&gt;0),'Control Sample Data'!K29,$B$1),"")</f>
        <v/>
      </c>
      <c r="X30" s="15" t="str">
        <f>IF(SUM('Control Sample Data'!L$3:L$98)&gt;10,IF(AND(ISNUMBER('Control Sample Data'!L29),'Control Sample Data'!L29&lt;$B$1,'Control Sample Data'!L29&gt;0),'Control Sample Data'!L29,$B$1),"")</f>
        <v/>
      </c>
      <c r="Y30" s="15" t="str">
        <f>IF(SUM('Control Sample Data'!M$3:M$98)&gt;10,IF(AND(ISNUMBER('Control Sample Data'!M29),'Control Sample Data'!M29&lt;$B$1,'Control Sample Data'!M29&gt;0),'Control Sample Data'!M29,$B$1),"")</f>
        <v/>
      </c>
      <c r="AT30" s="34" t="str">
        <f t="shared" si="0"/>
        <v/>
      </c>
      <c r="AU30" s="34" t="str">
        <f t="shared" si="1"/>
        <v/>
      </c>
      <c r="AV30" s="34" t="str">
        <f t="shared" si="2"/>
        <v/>
      </c>
      <c r="AW30" s="34" t="str">
        <f t="shared" si="3"/>
        <v/>
      </c>
      <c r="AX30" s="34" t="str">
        <f t="shared" si="4"/>
        <v/>
      </c>
      <c r="AY30" s="34" t="str">
        <f t="shared" si="5"/>
        <v/>
      </c>
      <c r="AZ30" s="34" t="str">
        <f t="shared" si="6"/>
        <v/>
      </c>
      <c r="BA30" s="34" t="str">
        <f t="shared" si="7"/>
        <v/>
      </c>
      <c r="BB30" s="34" t="str">
        <f t="shared" si="8"/>
        <v/>
      </c>
      <c r="BC30" s="34" t="str">
        <f t="shared" si="9"/>
        <v/>
      </c>
      <c r="BD30" s="34" t="str">
        <f t="shared" si="10"/>
        <v/>
      </c>
      <c r="BE30" s="34" t="str">
        <f t="shared" si="11"/>
        <v/>
      </c>
      <c r="BF30" s="34" t="str">
        <f t="shared" si="12"/>
        <v/>
      </c>
      <c r="BG30" s="34" t="str">
        <f t="shared" si="13"/>
        <v/>
      </c>
      <c r="BH30" s="34" t="str">
        <f t="shared" si="14"/>
        <v/>
      </c>
      <c r="BI30" s="34" t="str">
        <f t="shared" si="15"/>
        <v/>
      </c>
      <c r="BJ30" s="34" t="str">
        <f t="shared" si="16"/>
        <v/>
      </c>
      <c r="BK30" s="34" t="str">
        <f t="shared" si="17"/>
        <v/>
      </c>
      <c r="BL30" s="34" t="str">
        <f t="shared" si="18"/>
        <v/>
      </c>
      <c r="BM30" s="34" t="str">
        <f t="shared" si="19"/>
        <v/>
      </c>
      <c r="BN30" s="36" t="e">
        <f t="shared" si="21"/>
        <v>#DIV/0!</v>
      </c>
      <c r="BO30" s="36" t="e">
        <f t="shared" si="22"/>
        <v>#DIV/0!</v>
      </c>
      <c r="BP30" s="37" t="str">
        <f t="shared" si="23"/>
        <v/>
      </c>
      <c r="BQ30" s="37" t="str">
        <f t="shared" si="24"/>
        <v/>
      </c>
      <c r="BR30" s="37" t="str">
        <f t="shared" si="25"/>
        <v/>
      </c>
      <c r="BS30" s="37" t="str">
        <f t="shared" si="26"/>
        <v/>
      </c>
      <c r="BT30" s="37" t="str">
        <f t="shared" si="27"/>
        <v/>
      </c>
      <c r="BU30" s="37" t="str">
        <f t="shared" si="28"/>
        <v/>
      </c>
      <c r="BV30" s="37" t="str">
        <f t="shared" si="29"/>
        <v/>
      </c>
      <c r="BW30" s="37" t="str">
        <f t="shared" si="30"/>
        <v/>
      </c>
      <c r="BX30" s="37" t="str">
        <f t="shared" si="31"/>
        <v/>
      </c>
      <c r="BY30" s="37" t="str">
        <f t="shared" si="32"/>
        <v/>
      </c>
      <c r="BZ30" s="37" t="str">
        <f t="shared" si="33"/>
        <v/>
      </c>
      <c r="CA30" s="37" t="str">
        <f t="shared" si="34"/>
        <v/>
      </c>
      <c r="CB30" s="37" t="str">
        <f t="shared" si="35"/>
        <v/>
      </c>
      <c r="CC30" s="37" t="str">
        <f t="shared" si="36"/>
        <v/>
      </c>
      <c r="CD30" s="37" t="str">
        <f t="shared" si="37"/>
        <v/>
      </c>
      <c r="CE30" s="37" t="str">
        <f t="shared" si="38"/>
        <v/>
      </c>
      <c r="CF30" s="37" t="str">
        <f t="shared" si="39"/>
        <v/>
      </c>
      <c r="CG30" s="37" t="str">
        <f t="shared" si="40"/>
        <v/>
      </c>
      <c r="CH30" s="37" t="str">
        <f t="shared" si="41"/>
        <v/>
      </c>
      <c r="CI30" s="37" t="str">
        <f t="shared" si="42"/>
        <v/>
      </c>
    </row>
    <row r="31" spans="1:87" ht="12.75">
      <c r="A31" s="16"/>
      <c r="B31" s="14" t="str">
        <f>IF('Gene Table'!D30="","",'Gene Table'!D30)</f>
        <v>NM_000044</v>
      </c>
      <c r="C31" s="14" t="s">
        <v>117</v>
      </c>
      <c r="D31" s="15" t="str">
        <f>IF(SUM('Test Sample Data'!D$3:D$98)&gt;10,IF(AND(ISNUMBER('Test Sample Data'!D30),'Test Sample Data'!D30&lt;$B$1,'Test Sample Data'!D30&gt;0),'Test Sample Data'!D30,$B$1),"")</f>
        <v/>
      </c>
      <c r="E31" s="15" t="str">
        <f>IF(SUM('Test Sample Data'!E$3:E$98)&gt;10,IF(AND(ISNUMBER('Test Sample Data'!E30),'Test Sample Data'!E30&lt;$B$1,'Test Sample Data'!E30&gt;0),'Test Sample Data'!E30,$B$1),"")</f>
        <v/>
      </c>
      <c r="F31" s="15" t="str">
        <f>IF(SUM('Test Sample Data'!F$3:F$98)&gt;10,IF(AND(ISNUMBER('Test Sample Data'!F30),'Test Sample Data'!F30&lt;$B$1,'Test Sample Data'!F30&gt;0),'Test Sample Data'!F30,$B$1),"")</f>
        <v/>
      </c>
      <c r="G31" s="15" t="str">
        <f>IF(SUM('Test Sample Data'!G$3:G$98)&gt;10,IF(AND(ISNUMBER('Test Sample Data'!G30),'Test Sample Data'!G30&lt;$B$1,'Test Sample Data'!G30&gt;0),'Test Sample Data'!G30,$B$1),"")</f>
        <v/>
      </c>
      <c r="H31" s="15" t="str">
        <f>IF(SUM('Test Sample Data'!H$3:H$98)&gt;10,IF(AND(ISNUMBER('Test Sample Data'!H30),'Test Sample Data'!H30&lt;$B$1,'Test Sample Data'!H30&gt;0),'Test Sample Data'!H30,$B$1),"")</f>
        <v/>
      </c>
      <c r="I31" s="15" t="str">
        <f>IF(SUM('Test Sample Data'!I$3:I$98)&gt;10,IF(AND(ISNUMBER('Test Sample Data'!I30),'Test Sample Data'!I30&lt;$B$1,'Test Sample Data'!I30&gt;0),'Test Sample Data'!I30,$B$1),"")</f>
        <v/>
      </c>
      <c r="J31" s="15" t="str">
        <f>IF(SUM('Test Sample Data'!J$3:J$98)&gt;10,IF(AND(ISNUMBER('Test Sample Data'!J30),'Test Sample Data'!J30&lt;$B$1,'Test Sample Data'!J30&gt;0),'Test Sample Data'!J30,$B$1),"")</f>
        <v/>
      </c>
      <c r="K31" s="15" t="str">
        <f>IF(SUM('Test Sample Data'!K$3:K$98)&gt;10,IF(AND(ISNUMBER('Test Sample Data'!K30),'Test Sample Data'!K30&lt;$B$1,'Test Sample Data'!K30&gt;0),'Test Sample Data'!K30,$B$1),"")</f>
        <v/>
      </c>
      <c r="L31" s="15" t="str">
        <f>IF(SUM('Test Sample Data'!L$3:L$98)&gt;10,IF(AND(ISNUMBER('Test Sample Data'!L30),'Test Sample Data'!L30&lt;$B$1,'Test Sample Data'!L30&gt;0),'Test Sample Data'!L30,$B$1),"")</f>
        <v/>
      </c>
      <c r="M31" s="15" t="str">
        <f>IF(SUM('Test Sample Data'!M$3:M$98)&gt;10,IF(AND(ISNUMBER('Test Sample Data'!M30),'Test Sample Data'!M30&lt;$B$1,'Test Sample Data'!M30&gt;0),'Test Sample Data'!M30,$B$1),"")</f>
        <v/>
      </c>
      <c r="N31" s="15" t="str">
        <f>'Gene Table'!D30</f>
        <v>NM_000044</v>
      </c>
      <c r="O31" s="14" t="s">
        <v>117</v>
      </c>
      <c r="P31" s="15" t="str">
        <f>IF(SUM('Control Sample Data'!D$3:D$98)&gt;10,IF(AND(ISNUMBER('Control Sample Data'!D30),'Control Sample Data'!D30&lt;$B$1,'Control Sample Data'!D30&gt;0),'Control Sample Data'!D30,$B$1),"")</f>
        <v/>
      </c>
      <c r="Q31" s="15" t="str">
        <f>IF(SUM('Control Sample Data'!E$3:E$98)&gt;10,IF(AND(ISNUMBER('Control Sample Data'!E30),'Control Sample Data'!E30&lt;$B$1,'Control Sample Data'!E30&gt;0),'Control Sample Data'!E30,$B$1),"")</f>
        <v/>
      </c>
      <c r="R31" s="15" t="str">
        <f>IF(SUM('Control Sample Data'!F$3:F$98)&gt;10,IF(AND(ISNUMBER('Control Sample Data'!F30),'Control Sample Data'!F30&lt;$B$1,'Control Sample Data'!F30&gt;0),'Control Sample Data'!F30,$B$1),"")</f>
        <v/>
      </c>
      <c r="S31" s="15" t="str">
        <f>IF(SUM('Control Sample Data'!G$3:G$98)&gt;10,IF(AND(ISNUMBER('Control Sample Data'!G30),'Control Sample Data'!G30&lt;$B$1,'Control Sample Data'!G30&gt;0),'Control Sample Data'!G30,$B$1),"")</f>
        <v/>
      </c>
      <c r="T31" s="15" t="str">
        <f>IF(SUM('Control Sample Data'!H$3:H$98)&gt;10,IF(AND(ISNUMBER('Control Sample Data'!H30),'Control Sample Data'!H30&lt;$B$1,'Control Sample Data'!H30&gt;0),'Control Sample Data'!H30,$B$1),"")</f>
        <v/>
      </c>
      <c r="U31" s="15" t="str">
        <f>IF(SUM('Control Sample Data'!I$3:I$98)&gt;10,IF(AND(ISNUMBER('Control Sample Data'!I30),'Control Sample Data'!I30&lt;$B$1,'Control Sample Data'!I30&gt;0),'Control Sample Data'!I30,$B$1),"")</f>
        <v/>
      </c>
      <c r="V31" s="15" t="str">
        <f>IF(SUM('Control Sample Data'!J$3:J$98)&gt;10,IF(AND(ISNUMBER('Control Sample Data'!J30),'Control Sample Data'!J30&lt;$B$1,'Control Sample Data'!J30&gt;0),'Control Sample Data'!J30,$B$1),"")</f>
        <v/>
      </c>
      <c r="W31" s="15" t="str">
        <f>IF(SUM('Control Sample Data'!K$3:K$98)&gt;10,IF(AND(ISNUMBER('Control Sample Data'!K30),'Control Sample Data'!K30&lt;$B$1,'Control Sample Data'!K30&gt;0),'Control Sample Data'!K30,$B$1),"")</f>
        <v/>
      </c>
      <c r="X31" s="15" t="str">
        <f>IF(SUM('Control Sample Data'!L$3:L$98)&gt;10,IF(AND(ISNUMBER('Control Sample Data'!L30),'Control Sample Data'!L30&lt;$B$1,'Control Sample Data'!L30&gt;0),'Control Sample Data'!L30,$B$1),"")</f>
        <v/>
      </c>
      <c r="Y31" s="15" t="str">
        <f>IF(SUM('Control Sample Data'!M$3:M$98)&gt;10,IF(AND(ISNUMBER('Control Sample Data'!M30),'Control Sample Data'!M30&lt;$B$1,'Control Sample Data'!M30&gt;0),'Control Sample Data'!M30,$B$1),"")</f>
        <v/>
      </c>
      <c r="AT31" s="34" t="str">
        <f t="shared" si="0"/>
        <v/>
      </c>
      <c r="AU31" s="34" t="str">
        <f t="shared" si="1"/>
        <v/>
      </c>
      <c r="AV31" s="34" t="str">
        <f t="shared" si="2"/>
        <v/>
      </c>
      <c r="AW31" s="34" t="str">
        <f t="shared" si="3"/>
        <v/>
      </c>
      <c r="AX31" s="34" t="str">
        <f t="shared" si="4"/>
        <v/>
      </c>
      <c r="AY31" s="34" t="str">
        <f t="shared" si="5"/>
        <v/>
      </c>
      <c r="AZ31" s="34" t="str">
        <f t="shared" si="6"/>
        <v/>
      </c>
      <c r="BA31" s="34" t="str">
        <f t="shared" si="7"/>
        <v/>
      </c>
      <c r="BB31" s="34" t="str">
        <f t="shared" si="8"/>
        <v/>
      </c>
      <c r="BC31" s="34" t="str">
        <f t="shared" si="9"/>
        <v/>
      </c>
      <c r="BD31" s="34" t="str">
        <f t="shared" si="10"/>
        <v/>
      </c>
      <c r="BE31" s="34" t="str">
        <f t="shared" si="11"/>
        <v/>
      </c>
      <c r="BF31" s="34" t="str">
        <f t="shared" si="12"/>
        <v/>
      </c>
      <c r="BG31" s="34" t="str">
        <f t="shared" si="13"/>
        <v/>
      </c>
      <c r="BH31" s="34" t="str">
        <f t="shared" si="14"/>
        <v/>
      </c>
      <c r="BI31" s="34" t="str">
        <f t="shared" si="15"/>
        <v/>
      </c>
      <c r="BJ31" s="34" t="str">
        <f t="shared" si="16"/>
        <v/>
      </c>
      <c r="BK31" s="34" t="str">
        <f t="shared" si="17"/>
        <v/>
      </c>
      <c r="BL31" s="34" t="str">
        <f t="shared" si="18"/>
        <v/>
      </c>
      <c r="BM31" s="34" t="str">
        <f t="shared" si="19"/>
        <v/>
      </c>
      <c r="BN31" s="36" t="e">
        <f t="shared" si="21"/>
        <v>#DIV/0!</v>
      </c>
      <c r="BO31" s="36" t="e">
        <f t="shared" si="22"/>
        <v>#DIV/0!</v>
      </c>
      <c r="BP31" s="37" t="str">
        <f t="shared" si="23"/>
        <v/>
      </c>
      <c r="BQ31" s="37" t="str">
        <f t="shared" si="24"/>
        <v/>
      </c>
      <c r="BR31" s="37" t="str">
        <f t="shared" si="25"/>
        <v/>
      </c>
      <c r="BS31" s="37" t="str">
        <f t="shared" si="26"/>
        <v/>
      </c>
      <c r="BT31" s="37" t="str">
        <f t="shared" si="27"/>
        <v/>
      </c>
      <c r="BU31" s="37" t="str">
        <f t="shared" si="28"/>
        <v/>
      </c>
      <c r="BV31" s="37" t="str">
        <f t="shared" si="29"/>
        <v/>
      </c>
      <c r="BW31" s="37" t="str">
        <f t="shared" si="30"/>
        <v/>
      </c>
      <c r="BX31" s="37" t="str">
        <f t="shared" si="31"/>
        <v/>
      </c>
      <c r="BY31" s="37" t="str">
        <f t="shared" si="32"/>
        <v/>
      </c>
      <c r="BZ31" s="37" t="str">
        <f t="shared" si="33"/>
        <v/>
      </c>
      <c r="CA31" s="37" t="str">
        <f t="shared" si="34"/>
        <v/>
      </c>
      <c r="CB31" s="37" t="str">
        <f t="shared" si="35"/>
        <v/>
      </c>
      <c r="CC31" s="37" t="str">
        <f t="shared" si="36"/>
        <v/>
      </c>
      <c r="CD31" s="37" t="str">
        <f t="shared" si="37"/>
        <v/>
      </c>
      <c r="CE31" s="37" t="str">
        <f t="shared" si="38"/>
        <v/>
      </c>
      <c r="CF31" s="37" t="str">
        <f t="shared" si="39"/>
        <v/>
      </c>
      <c r="CG31" s="37" t="str">
        <f t="shared" si="40"/>
        <v/>
      </c>
      <c r="CH31" s="37" t="str">
        <f t="shared" si="41"/>
        <v/>
      </c>
      <c r="CI31" s="37" t="str">
        <f t="shared" si="42"/>
        <v/>
      </c>
    </row>
    <row r="32" spans="1:87" ht="12.75" customHeight="1">
      <c r="A32" s="16"/>
      <c r="B32" s="14" t="str">
        <f>IF('Gene Table'!D31="","",'Gene Table'!D31)</f>
        <v>NM_000882</v>
      </c>
      <c r="C32" s="14" t="s">
        <v>121</v>
      </c>
      <c r="D32" s="15" t="str">
        <f>IF(SUM('Test Sample Data'!D$3:D$98)&gt;10,IF(AND(ISNUMBER('Test Sample Data'!D31),'Test Sample Data'!D31&lt;$B$1,'Test Sample Data'!D31&gt;0),'Test Sample Data'!D31,$B$1),"")</f>
        <v/>
      </c>
      <c r="E32" s="15" t="str">
        <f>IF(SUM('Test Sample Data'!E$3:E$98)&gt;10,IF(AND(ISNUMBER('Test Sample Data'!E31),'Test Sample Data'!E31&lt;$B$1,'Test Sample Data'!E31&gt;0),'Test Sample Data'!E31,$B$1),"")</f>
        <v/>
      </c>
      <c r="F32" s="15" t="str">
        <f>IF(SUM('Test Sample Data'!F$3:F$98)&gt;10,IF(AND(ISNUMBER('Test Sample Data'!F31),'Test Sample Data'!F31&lt;$B$1,'Test Sample Data'!F31&gt;0),'Test Sample Data'!F31,$B$1),"")</f>
        <v/>
      </c>
      <c r="G32" s="15" t="str">
        <f>IF(SUM('Test Sample Data'!G$3:G$98)&gt;10,IF(AND(ISNUMBER('Test Sample Data'!G31),'Test Sample Data'!G31&lt;$B$1,'Test Sample Data'!G31&gt;0),'Test Sample Data'!G31,$B$1),"")</f>
        <v/>
      </c>
      <c r="H32" s="15" t="str">
        <f>IF(SUM('Test Sample Data'!H$3:H$98)&gt;10,IF(AND(ISNUMBER('Test Sample Data'!H31),'Test Sample Data'!H31&lt;$B$1,'Test Sample Data'!H31&gt;0),'Test Sample Data'!H31,$B$1),"")</f>
        <v/>
      </c>
      <c r="I32" s="15" t="str">
        <f>IF(SUM('Test Sample Data'!I$3:I$98)&gt;10,IF(AND(ISNUMBER('Test Sample Data'!I31),'Test Sample Data'!I31&lt;$B$1,'Test Sample Data'!I31&gt;0),'Test Sample Data'!I31,$B$1),"")</f>
        <v/>
      </c>
      <c r="J32" s="15" t="str">
        <f>IF(SUM('Test Sample Data'!J$3:J$98)&gt;10,IF(AND(ISNUMBER('Test Sample Data'!J31),'Test Sample Data'!J31&lt;$B$1,'Test Sample Data'!J31&gt;0),'Test Sample Data'!J31,$B$1),"")</f>
        <v/>
      </c>
      <c r="K32" s="15" t="str">
        <f>IF(SUM('Test Sample Data'!K$3:K$98)&gt;10,IF(AND(ISNUMBER('Test Sample Data'!K31),'Test Sample Data'!K31&lt;$B$1,'Test Sample Data'!K31&gt;0),'Test Sample Data'!K31,$B$1),"")</f>
        <v/>
      </c>
      <c r="L32" s="15" t="str">
        <f>IF(SUM('Test Sample Data'!L$3:L$98)&gt;10,IF(AND(ISNUMBER('Test Sample Data'!L31),'Test Sample Data'!L31&lt;$B$1,'Test Sample Data'!L31&gt;0),'Test Sample Data'!L31,$B$1),"")</f>
        <v/>
      </c>
      <c r="M32" s="15" t="str">
        <f>IF(SUM('Test Sample Data'!M$3:M$98)&gt;10,IF(AND(ISNUMBER('Test Sample Data'!M31),'Test Sample Data'!M31&lt;$B$1,'Test Sample Data'!M31&gt;0),'Test Sample Data'!M31,$B$1),"")</f>
        <v/>
      </c>
      <c r="N32" s="15" t="str">
        <f>'Gene Table'!D31</f>
        <v>NM_000882</v>
      </c>
      <c r="O32" s="14" t="s">
        <v>121</v>
      </c>
      <c r="P32" s="15" t="str">
        <f>IF(SUM('Control Sample Data'!D$3:D$98)&gt;10,IF(AND(ISNUMBER('Control Sample Data'!D31),'Control Sample Data'!D31&lt;$B$1,'Control Sample Data'!D31&gt;0),'Control Sample Data'!D31,$B$1),"")</f>
        <v/>
      </c>
      <c r="Q32" s="15" t="str">
        <f>IF(SUM('Control Sample Data'!E$3:E$98)&gt;10,IF(AND(ISNUMBER('Control Sample Data'!E31),'Control Sample Data'!E31&lt;$B$1,'Control Sample Data'!E31&gt;0),'Control Sample Data'!E31,$B$1),"")</f>
        <v/>
      </c>
      <c r="R32" s="15" t="str">
        <f>IF(SUM('Control Sample Data'!F$3:F$98)&gt;10,IF(AND(ISNUMBER('Control Sample Data'!F31),'Control Sample Data'!F31&lt;$B$1,'Control Sample Data'!F31&gt;0),'Control Sample Data'!F31,$B$1),"")</f>
        <v/>
      </c>
      <c r="S32" s="15" t="str">
        <f>IF(SUM('Control Sample Data'!G$3:G$98)&gt;10,IF(AND(ISNUMBER('Control Sample Data'!G31),'Control Sample Data'!G31&lt;$B$1,'Control Sample Data'!G31&gt;0),'Control Sample Data'!G31,$B$1),"")</f>
        <v/>
      </c>
      <c r="T32" s="15" t="str">
        <f>IF(SUM('Control Sample Data'!H$3:H$98)&gt;10,IF(AND(ISNUMBER('Control Sample Data'!H31),'Control Sample Data'!H31&lt;$B$1,'Control Sample Data'!H31&gt;0),'Control Sample Data'!H31,$B$1),"")</f>
        <v/>
      </c>
      <c r="U32" s="15" t="str">
        <f>IF(SUM('Control Sample Data'!I$3:I$98)&gt;10,IF(AND(ISNUMBER('Control Sample Data'!I31),'Control Sample Data'!I31&lt;$B$1,'Control Sample Data'!I31&gt;0),'Control Sample Data'!I31,$B$1),"")</f>
        <v/>
      </c>
      <c r="V32" s="15" t="str">
        <f>IF(SUM('Control Sample Data'!J$3:J$98)&gt;10,IF(AND(ISNUMBER('Control Sample Data'!J31),'Control Sample Data'!J31&lt;$B$1,'Control Sample Data'!J31&gt;0),'Control Sample Data'!J31,$B$1),"")</f>
        <v/>
      </c>
      <c r="W32" s="15" t="str">
        <f>IF(SUM('Control Sample Data'!K$3:K$98)&gt;10,IF(AND(ISNUMBER('Control Sample Data'!K31),'Control Sample Data'!K31&lt;$B$1,'Control Sample Data'!K31&gt;0),'Control Sample Data'!K31,$B$1),"")</f>
        <v/>
      </c>
      <c r="X32" s="15" t="str">
        <f>IF(SUM('Control Sample Data'!L$3:L$98)&gt;10,IF(AND(ISNUMBER('Control Sample Data'!L31),'Control Sample Data'!L31&lt;$B$1,'Control Sample Data'!L31&gt;0),'Control Sample Data'!L31,$B$1),"")</f>
        <v/>
      </c>
      <c r="Y32" s="15" t="str">
        <f>IF(SUM('Control Sample Data'!M$3:M$98)&gt;10,IF(AND(ISNUMBER('Control Sample Data'!M31),'Control Sample Data'!M31&lt;$B$1,'Control Sample Data'!M31&gt;0),'Control Sample Data'!M31,$B$1),"")</f>
        <v/>
      </c>
      <c r="AT32" s="34" t="str">
        <f t="shared" si="0"/>
        <v/>
      </c>
      <c r="AU32" s="34" t="str">
        <f t="shared" si="1"/>
        <v/>
      </c>
      <c r="AV32" s="34" t="str">
        <f t="shared" si="2"/>
        <v/>
      </c>
      <c r="AW32" s="34" t="str">
        <f t="shared" si="3"/>
        <v/>
      </c>
      <c r="AX32" s="34" t="str">
        <f t="shared" si="4"/>
        <v/>
      </c>
      <c r="AY32" s="34" t="str">
        <f t="shared" si="5"/>
        <v/>
      </c>
      <c r="AZ32" s="34" t="str">
        <f t="shared" si="6"/>
        <v/>
      </c>
      <c r="BA32" s="34" t="str">
        <f t="shared" si="7"/>
        <v/>
      </c>
      <c r="BB32" s="34" t="str">
        <f t="shared" si="8"/>
        <v/>
      </c>
      <c r="BC32" s="34" t="str">
        <f t="shared" si="9"/>
        <v/>
      </c>
      <c r="BD32" s="34" t="str">
        <f t="shared" si="10"/>
        <v/>
      </c>
      <c r="BE32" s="34" t="str">
        <f t="shared" si="11"/>
        <v/>
      </c>
      <c r="BF32" s="34" t="str">
        <f t="shared" si="12"/>
        <v/>
      </c>
      <c r="BG32" s="34" t="str">
        <f t="shared" si="13"/>
        <v/>
      </c>
      <c r="BH32" s="34" t="str">
        <f t="shared" si="14"/>
        <v/>
      </c>
      <c r="BI32" s="34" t="str">
        <f t="shared" si="15"/>
        <v/>
      </c>
      <c r="BJ32" s="34" t="str">
        <f t="shared" si="16"/>
        <v/>
      </c>
      <c r="BK32" s="34" t="str">
        <f t="shared" si="17"/>
        <v/>
      </c>
      <c r="BL32" s="34" t="str">
        <f t="shared" si="18"/>
        <v/>
      </c>
      <c r="BM32" s="34" t="str">
        <f t="shared" si="19"/>
        <v/>
      </c>
      <c r="BN32" s="36" t="e">
        <f t="shared" si="21"/>
        <v>#DIV/0!</v>
      </c>
      <c r="BO32" s="36" t="e">
        <f t="shared" si="22"/>
        <v>#DIV/0!</v>
      </c>
      <c r="BP32" s="37" t="str">
        <f t="shared" si="23"/>
        <v/>
      </c>
      <c r="BQ32" s="37" t="str">
        <f t="shared" si="24"/>
        <v/>
      </c>
      <c r="BR32" s="37" t="str">
        <f t="shared" si="25"/>
        <v/>
      </c>
      <c r="BS32" s="37" t="str">
        <f t="shared" si="26"/>
        <v/>
      </c>
      <c r="BT32" s="37" t="str">
        <f t="shared" si="27"/>
        <v/>
      </c>
      <c r="BU32" s="37" t="str">
        <f t="shared" si="28"/>
        <v/>
      </c>
      <c r="BV32" s="37" t="str">
        <f t="shared" si="29"/>
        <v/>
      </c>
      <c r="BW32" s="37" t="str">
        <f t="shared" si="30"/>
        <v/>
      </c>
      <c r="BX32" s="37" t="str">
        <f t="shared" si="31"/>
        <v/>
      </c>
      <c r="BY32" s="37" t="str">
        <f t="shared" si="32"/>
        <v/>
      </c>
      <c r="BZ32" s="37" t="str">
        <f t="shared" si="33"/>
        <v/>
      </c>
      <c r="CA32" s="37" t="str">
        <f t="shared" si="34"/>
        <v/>
      </c>
      <c r="CB32" s="37" t="str">
        <f t="shared" si="35"/>
        <v/>
      </c>
      <c r="CC32" s="37" t="str">
        <f t="shared" si="36"/>
        <v/>
      </c>
      <c r="CD32" s="37" t="str">
        <f t="shared" si="37"/>
        <v/>
      </c>
      <c r="CE32" s="37" t="str">
        <f t="shared" si="38"/>
        <v/>
      </c>
      <c r="CF32" s="37" t="str">
        <f t="shared" si="39"/>
        <v/>
      </c>
      <c r="CG32" s="37" t="str">
        <f t="shared" si="40"/>
        <v/>
      </c>
      <c r="CH32" s="37" t="str">
        <f t="shared" si="41"/>
        <v/>
      </c>
      <c r="CI32" s="37" t="str">
        <f t="shared" si="42"/>
        <v/>
      </c>
    </row>
    <row r="33" spans="1:87" ht="12.75">
      <c r="A33" s="16"/>
      <c r="B33" s="14" t="str">
        <f>IF('Gene Table'!D32="","",'Gene Table'!D32)</f>
        <v>NM_000577</v>
      </c>
      <c r="C33" s="14" t="s">
        <v>125</v>
      </c>
      <c r="D33" s="15" t="str">
        <f>IF(SUM('Test Sample Data'!D$3:D$98)&gt;10,IF(AND(ISNUMBER('Test Sample Data'!D32),'Test Sample Data'!D32&lt;$B$1,'Test Sample Data'!D32&gt;0),'Test Sample Data'!D32,$B$1),"")</f>
        <v/>
      </c>
      <c r="E33" s="15" t="str">
        <f>IF(SUM('Test Sample Data'!E$3:E$98)&gt;10,IF(AND(ISNUMBER('Test Sample Data'!E32),'Test Sample Data'!E32&lt;$B$1,'Test Sample Data'!E32&gt;0),'Test Sample Data'!E32,$B$1),"")</f>
        <v/>
      </c>
      <c r="F33" s="15" t="str">
        <f>IF(SUM('Test Sample Data'!F$3:F$98)&gt;10,IF(AND(ISNUMBER('Test Sample Data'!F32),'Test Sample Data'!F32&lt;$B$1,'Test Sample Data'!F32&gt;0),'Test Sample Data'!F32,$B$1),"")</f>
        <v/>
      </c>
      <c r="G33" s="15" t="str">
        <f>IF(SUM('Test Sample Data'!G$3:G$98)&gt;10,IF(AND(ISNUMBER('Test Sample Data'!G32),'Test Sample Data'!G32&lt;$B$1,'Test Sample Data'!G32&gt;0),'Test Sample Data'!G32,$B$1),"")</f>
        <v/>
      </c>
      <c r="H33" s="15" t="str">
        <f>IF(SUM('Test Sample Data'!H$3:H$98)&gt;10,IF(AND(ISNUMBER('Test Sample Data'!H32),'Test Sample Data'!H32&lt;$B$1,'Test Sample Data'!H32&gt;0),'Test Sample Data'!H32,$B$1),"")</f>
        <v/>
      </c>
      <c r="I33" s="15" t="str">
        <f>IF(SUM('Test Sample Data'!I$3:I$98)&gt;10,IF(AND(ISNUMBER('Test Sample Data'!I32),'Test Sample Data'!I32&lt;$B$1,'Test Sample Data'!I32&gt;0),'Test Sample Data'!I32,$B$1),"")</f>
        <v/>
      </c>
      <c r="J33" s="15" t="str">
        <f>IF(SUM('Test Sample Data'!J$3:J$98)&gt;10,IF(AND(ISNUMBER('Test Sample Data'!J32),'Test Sample Data'!J32&lt;$B$1,'Test Sample Data'!J32&gt;0),'Test Sample Data'!J32,$B$1),"")</f>
        <v/>
      </c>
      <c r="K33" s="15" t="str">
        <f>IF(SUM('Test Sample Data'!K$3:K$98)&gt;10,IF(AND(ISNUMBER('Test Sample Data'!K32),'Test Sample Data'!K32&lt;$B$1,'Test Sample Data'!K32&gt;0),'Test Sample Data'!K32,$B$1),"")</f>
        <v/>
      </c>
      <c r="L33" s="15" t="str">
        <f>IF(SUM('Test Sample Data'!L$3:L$98)&gt;10,IF(AND(ISNUMBER('Test Sample Data'!L32),'Test Sample Data'!L32&lt;$B$1,'Test Sample Data'!L32&gt;0),'Test Sample Data'!L32,$B$1),"")</f>
        <v/>
      </c>
      <c r="M33" s="15" t="str">
        <f>IF(SUM('Test Sample Data'!M$3:M$98)&gt;10,IF(AND(ISNUMBER('Test Sample Data'!M32),'Test Sample Data'!M32&lt;$B$1,'Test Sample Data'!M32&gt;0),'Test Sample Data'!M32,$B$1),"")</f>
        <v/>
      </c>
      <c r="N33" s="15" t="str">
        <f>'Gene Table'!D32</f>
        <v>NM_000577</v>
      </c>
      <c r="O33" s="14" t="s">
        <v>125</v>
      </c>
      <c r="P33" s="15" t="str">
        <f>IF(SUM('Control Sample Data'!D$3:D$98)&gt;10,IF(AND(ISNUMBER('Control Sample Data'!D32),'Control Sample Data'!D32&lt;$B$1,'Control Sample Data'!D32&gt;0),'Control Sample Data'!D32,$B$1),"")</f>
        <v/>
      </c>
      <c r="Q33" s="15" t="str">
        <f>IF(SUM('Control Sample Data'!E$3:E$98)&gt;10,IF(AND(ISNUMBER('Control Sample Data'!E32),'Control Sample Data'!E32&lt;$B$1,'Control Sample Data'!E32&gt;0),'Control Sample Data'!E32,$B$1),"")</f>
        <v/>
      </c>
      <c r="R33" s="15" t="str">
        <f>IF(SUM('Control Sample Data'!F$3:F$98)&gt;10,IF(AND(ISNUMBER('Control Sample Data'!F32),'Control Sample Data'!F32&lt;$B$1,'Control Sample Data'!F32&gt;0),'Control Sample Data'!F32,$B$1),"")</f>
        <v/>
      </c>
      <c r="S33" s="15" t="str">
        <f>IF(SUM('Control Sample Data'!G$3:G$98)&gt;10,IF(AND(ISNUMBER('Control Sample Data'!G32),'Control Sample Data'!G32&lt;$B$1,'Control Sample Data'!G32&gt;0),'Control Sample Data'!G32,$B$1),"")</f>
        <v/>
      </c>
      <c r="T33" s="15" t="str">
        <f>IF(SUM('Control Sample Data'!H$3:H$98)&gt;10,IF(AND(ISNUMBER('Control Sample Data'!H32),'Control Sample Data'!H32&lt;$B$1,'Control Sample Data'!H32&gt;0),'Control Sample Data'!H32,$B$1),"")</f>
        <v/>
      </c>
      <c r="U33" s="15" t="str">
        <f>IF(SUM('Control Sample Data'!I$3:I$98)&gt;10,IF(AND(ISNUMBER('Control Sample Data'!I32),'Control Sample Data'!I32&lt;$B$1,'Control Sample Data'!I32&gt;0),'Control Sample Data'!I32,$B$1),"")</f>
        <v/>
      </c>
      <c r="V33" s="15" t="str">
        <f>IF(SUM('Control Sample Data'!J$3:J$98)&gt;10,IF(AND(ISNUMBER('Control Sample Data'!J32),'Control Sample Data'!J32&lt;$B$1,'Control Sample Data'!J32&gt;0),'Control Sample Data'!J32,$B$1),"")</f>
        <v/>
      </c>
      <c r="W33" s="15" t="str">
        <f>IF(SUM('Control Sample Data'!K$3:K$98)&gt;10,IF(AND(ISNUMBER('Control Sample Data'!K32),'Control Sample Data'!K32&lt;$B$1,'Control Sample Data'!K32&gt;0),'Control Sample Data'!K32,$B$1),"")</f>
        <v/>
      </c>
      <c r="X33" s="15" t="str">
        <f>IF(SUM('Control Sample Data'!L$3:L$98)&gt;10,IF(AND(ISNUMBER('Control Sample Data'!L32),'Control Sample Data'!L32&lt;$B$1,'Control Sample Data'!L32&gt;0),'Control Sample Data'!L32,$B$1),"")</f>
        <v/>
      </c>
      <c r="Y33" s="15" t="str">
        <f>IF(SUM('Control Sample Data'!M$3:M$98)&gt;10,IF(AND(ISNUMBER('Control Sample Data'!M32),'Control Sample Data'!M32&lt;$B$1,'Control Sample Data'!M32&gt;0),'Control Sample Data'!M32,$B$1),"")</f>
        <v/>
      </c>
      <c r="AT33" s="34" t="str">
        <f t="shared" si="0"/>
        <v/>
      </c>
      <c r="AU33" s="34" t="str">
        <f t="shared" si="1"/>
        <v/>
      </c>
      <c r="AV33" s="34" t="str">
        <f t="shared" si="2"/>
        <v/>
      </c>
      <c r="AW33" s="34" t="str">
        <f t="shared" si="3"/>
        <v/>
      </c>
      <c r="AX33" s="34" t="str">
        <f t="shared" si="4"/>
        <v/>
      </c>
      <c r="AY33" s="34" t="str">
        <f t="shared" si="5"/>
        <v/>
      </c>
      <c r="AZ33" s="34" t="str">
        <f t="shared" si="6"/>
        <v/>
      </c>
      <c r="BA33" s="34" t="str">
        <f t="shared" si="7"/>
        <v/>
      </c>
      <c r="BB33" s="34" t="str">
        <f t="shared" si="8"/>
        <v/>
      </c>
      <c r="BC33" s="34" t="str">
        <f t="shared" si="9"/>
        <v/>
      </c>
      <c r="BD33" s="34" t="str">
        <f t="shared" si="10"/>
        <v/>
      </c>
      <c r="BE33" s="34" t="str">
        <f t="shared" si="11"/>
        <v/>
      </c>
      <c r="BF33" s="34" t="str">
        <f t="shared" si="12"/>
        <v/>
      </c>
      <c r="BG33" s="34" t="str">
        <f t="shared" si="13"/>
        <v/>
      </c>
      <c r="BH33" s="34" t="str">
        <f t="shared" si="14"/>
        <v/>
      </c>
      <c r="BI33" s="34" t="str">
        <f t="shared" si="15"/>
        <v/>
      </c>
      <c r="BJ33" s="34" t="str">
        <f t="shared" si="16"/>
        <v/>
      </c>
      <c r="BK33" s="34" t="str">
        <f t="shared" si="17"/>
        <v/>
      </c>
      <c r="BL33" s="34" t="str">
        <f t="shared" si="18"/>
        <v/>
      </c>
      <c r="BM33" s="34" t="str">
        <f t="shared" si="19"/>
        <v/>
      </c>
      <c r="BN33" s="36" t="e">
        <f t="shared" si="21"/>
        <v>#DIV/0!</v>
      </c>
      <c r="BO33" s="36" t="e">
        <f t="shared" si="22"/>
        <v>#DIV/0!</v>
      </c>
      <c r="BP33" s="37" t="str">
        <f t="shared" si="23"/>
        <v/>
      </c>
      <c r="BQ33" s="37" t="str">
        <f t="shared" si="24"/>
        <v/>
      </c>
      <c r="BR33" s="37" t="str">
        <f t="shared" si="25"/>
        <v/>
      </c>
      <c r="BS33" s="37" t="str">
        <f t="shared" si="26"/>
        <v/>
      </c>
      <c r="BT33" s="37" t="str">
        <f t="shared" si="27"/>
        <v/>
      </c>
      <c r="BU33" s="37" t="str">
        <f t="shared" si="28"/>
        <v/>
      </c>
      <c r="BV33" s="37" t="str">
        <f t="shared" si="29"/>
        <v/>
      </c>
      <c r="BW33" s="37" t="str">
        <f t="shared" si="30"/>
        <v/>
      </c>
      <c r="BX33" s="37" t="str">
        <f t="shared" si="31"/>
        <v/>
      </c>
      <c r="BY33" s="37" t="str">
        <f t="shared" si="32"/>
        <v/>
      </c>
      <c r="BZ33" s="37" t="str">
        <f t="shared" si="33"/>
        <v/>
      </c>
      <c r="CA33" s="37" t="str">
        <f t="shared" si="34"/>
        <v/>
      </c>
      <c r="CB33" s="37" t="str">
        <f t="shared" si="35"/>
        <v/>
      </c>
      <c r="CC33" s="37" t="str">
        <f t="shared" si="36"/>
        <v/>
      </c>
      <c r="CD33" s="37" t="str">
        <f t="shared" si="37"/>
        <v/>
      </c>
      <c r="CE33" s="37" t="str">
        <f t="shared" si="38"/>
        <v/>
      </c>
      <c r="CF33" s="37" t="str">
        <f t="shared" si="39"/>
        <v/>
      </c>
      <c r="CG33" s="37" t="str">
        <f t="shared" si="40"/>
        <v/>
      </c>
      <c r="CH33" s="37" t="str">
        <f t="shared" si="41"/>
        <v/>
      </c>
      <c r="CI33" s="37" t="str">
        <f t="shared" si="42"/>
        <v/>
      </c>
    </row>
    <row r="34" spans="1:87" ht="12.75">
      <c r="A34" s="16"/>
      <c r="B34" s="14" t="str">
        <f>IF('Gene Table'!D33="","",'Gene Table'!D33)</f>
        <v>NM_005228</v>
      </c>
      <c r="C34" s="14" t="s">
        <v>129</v>
      </c>
      <c r="D34" s="15" t="str">
        <f>IF(SUM('Test Sample Data'!D$3:D$98)&gt;10,IF(AND(ISNUMBER('Test Sample Data'!D33),'Test Sample Data'!D33&lt;$B$1,'Test Sample Data'!D33&gt;0),'Test Sample Data'!D33,$B$1),"")</f>
        <v/>
      </c>
      <c r="E34" s="15" t="str">
        <f>IF(SUM('Test Sample Data'!E$3:E$98)&gt;10,IF(AND(ISNUMBER('Test Sample Data'!E33),'Test Sample Data'!E33&lt;$B$1,'Test Sample Data'!E33&gt;0),'Test Sample Data'!E33,$B$1),"")</f>
        <v/>
      </c>
      <c r="F34" s="15" t="str">
        <f>IF(SUM('Test Sample Data'!F$3:F$98)&gt;10,IF(AND(ISNUMBER('Test Sample Data'!F33),'Test Sample Data'!F33&lt;$B$1,'Test Sample Data'!F33&gt;0),'Test Sample Data'!F33,$B$1),"")</f>
        <v/>
      </c>
      <c r="G34" s="15" t="str">
        <f>IF(SUM('Test Sample Data'!G$3:G$98)&gt;10,IF(AND(ISNUMBER('Test Sample Data'!G33),'Test Sample Data'!G33&lt;$B$1,'Test Sample Data'!G33&gt;0),'Test Sample Data'!G33,$B$1),"")</f>
        <v/>
      </c>
      <c r="H34" s="15" t="str">
        <f>IF(SUM('Test Sample Data'!H$3:H$98)&gt;10,IF(AND(ISNUMBER('Test Sample Data'!H33),'Test Sample Data'!H33&lt;$B$1,'Test Sample Data'!H33&gt;0),'Test Sample Data'!H33,$B$1),"")</f>
        <v/>
      </c>
      <c r="I34" s="15" t="str">
        <f>IF(SUM('Test Sample Data'!I$3:I$98)&gt;10,IF(AND(ISNUMBER('Test Sample Data'!I33),'Test Sample Data'!I33&lt;$B$1,'Test Sample Data'!I33&gt;0),'Test Sample Data'!I33,$B$1),"")</f>
        <v/>
      </c>
      <c r="J34" s="15" t="str">
        <f>IF(SUM('Test Sample Data'!J$3:J$98)&gt;10,IF(AND(ISNUMBER('Test Sample Data'!J33),'Test Sample Data'!J33&lt;$B$1,'Test Sample Data'!J33&gt;0),'Test Sample Data'!J33,$B$1),"")</f>
        <v/>
      </c>
      <c r="K34" s="15" t="str">
        <f>IF(SUM('Test Sample Data'!K$3:K$98)&gt;10,IF(AND(ISNUMBER('Test Sample Data'!K33),'Test Sample Data'!K33&lt;$B$1,'Test Sample Data'!K33&gt;0),'Test Sample Data'!K33,$B$1),"")</f>
        <v/>
      </c>
      <c r="L34" s="15" t="str">
        <f>IF(SUM('Test Sample Data'!L$3:L$98)&gt;10,IF(AND(ISNUMBER('Test Sample Data'!L33),'Test Sample Data'!L33&lt;$B$1,'Test Sample Data'!L33&gt;0),'Test Sample Data'!L33,$B$1),"")</f>
        <v/>
      </c>
      <c r="M34" s="15" t="str">
        <f>IF(SUM('Test Sample Data'!M$3:M$98)&gt;10,IF(AND(ISNUMBER('Test Sample Data'!M33),'Test Sample Data'!M33&lt;$B$1,'Test Sample Data'!M33&gt;0),'Test Sample Data'!M33,$B$1),"")</f>
        <v/>
      </c>
      <c r="N34" s="15" t="str">
        <f>'Gene Table'!D33</f>
        <v>NM_005228</v>
      </c>
      <c r="O34" s="14" t="s">
        <v>129</v>
      </c>
      <c r="P34" s="15" t="str">
        <f>IF(SUM('Control Sample Data'!D$3:D$98)&gt;10,IF(AND(ISNUMBER('Control Sample Data'!D33),'Control Sample Data'!D33&lt;$B$1,'Control Sample Data'!D33&gt;0),'Control Sample Data'!D33,$B$1),"")</f>
        <v/>
      </c>
      <c r="Q34" s="15" t="str">
        <f>IF(SUM('Control Sample Data'!E$3:E$98)&gt;10,IF(AND(ISNUMBER('Control Sample Data'!E33),'Control Sample Data'!E33&lt;$B$1,'Control Sample Data'!E33&gt;0),'Control Sample Data'!E33,$B$1),"")</f>
        <v/>
      </c>
      <c r="R34" s="15" t="str">
        <f>IF(SUM('Control Sample Data'!F$3:F$98)&gt;10,IF(AND(ISNUMBER('Control Sample Data'!F33),'Control Sample Data'!F33&lt;$B$1,'Control Sample Data'!F33&gt;0),'Control Sample Data'!F33,$B$1),"")</f>
        <v/>
      </c>
      <c r="S34" s="15" t="str">
        <f>IF(SUM('Control Sample Data'!G$3:G$98)&gt;10,IF(AND(ISNUMBER('Control Sample Data'!G33),'Control Sample Data'!G33&lt;$B$1,'Control Sample Data'!G33&gt;0),'Control Sample Data'!G33,$B$1),"")</f>
        <v/>
      </c>
      <c r="T34" s="15" t="str">
        <f>IF(SUM('Control Sample Data'!H$3:H$98)&gt;10,IF(AND(ISNUMBER('Control Sample Data'!H33),'Control Sample Data'!H33&lt;$B$1,'Control Sample Data'!H33&gt;0),'Control Sample Data'!H33,$B$1),"")</f>
        <v/>
      </c>
      <c r="U34" s="15" t="str">
        <f>IF(SUM('Control Sample Data'!I$3:I$98)&gt;10,IF(AND(ISNUMBER('Control Sample Data'!I33),'Control Sample Data'!I33&lt;$B$1,'Control Sample Data'!I33&gt;0),'Control Sample Data'!I33,$B$1),"")</f>
        <v/>
      </c>
      <c r="V34" s="15" t="str">
        <f>IF(SUM('Control Sample Data'!J$3:J$98)&gt;10,IF(AND(ISNUMBER('Control Sample Data'!J33),'Control Sample Data'!J33&lt;$B$1,'Control Sample Data'!J33&gt;0),'Control Sample Data'!J33,$B$1),"")</f>
        <v/>
      </c>
      <c r="W34" s="15" t="str">
        <f>IF(SUM('Control Sample Data'!K$3:K$98)&gt;10,IF(AND(ISNUMBER('Control Sample Data'!K33),'Control Sample Data'!K33&lt;$B$1,'Control Sample Data'!K33&gt;0),'Control Sample Data'!K33,$B$1),"")</f>
        <v/>
      </c>
      <c r="X34" s="15" t="str">
        <f>IF(SUM('Control Sample Data'!L$3:L$98)&gt;10,IF(AND(ISNUMBER('Control Sample Data'!L33),'Control Sample Data'!L33&lt;$B$1,'Control Sample Data'!L33&gt;0),'Control Sample Data'!L33,$B$1),"")</f>
        <v/>
      </c>
      <c r="Y34" s="15" t="str">
        <f>IF(SUM('Control Sample Data'!M$3:M$98)&gt;10,IF(AND(ISNUMBER('Control Sample Data'!M33),'Control Sample Data'!M33&lt;$B$1,'Control Sample Data'!M33&gt;0),'Control Sample Data'!M33,$B$1),"")</f>
        <v/>
      </c>
      <c r="AT34" s="34" t="str">
        <f t="shared" si="0"/>
        <v/>
      </c>
      <c r="AU34" s="34" t="str">
        <f t="shared" si="1"/>
        <v/>
      </c>
      <c r="AV34" s="34" t="str">
        <f t="shared" si="2"/>
        <v/>
      </c>
      <c r="AW34" s="34" t="str">
        <f t="shared" si="3"/>
        <v/>
      </c>
      <c r="AX34" s="34" t="str">
        <f t="shared" si="4"/>
        <v/>
      </c>
      <c r="AY34" s="34" t="str">
        <f t="shared" si="5"/>
        <v/>
      </c>
      <c r="AZ34" s="34" t="str">
        <f t="shared" si="6"/>
        <v/>
      </c>
      <c r="BA34" s="34" t="str">
        <f t="shared" si="7"/>
        <v/>
      </c>
      <c r="BB34" s="34" t="str">
        <f t="shared" si="8"/>
        <v/>
      </c>
      <c r="BC34" s="34" t="str">
        <f t="shared" si="9"/>
        <v/>
      </c>
      <c r="BD34" s="34" t="str">
        <f t="shared" si="10"/>
        <v/>
      </c>
      <c r="BE34" s="34" t="str">
        <f t="shared" si="11"/>
        <v/>
      </c>
      <c r="BF34" s="34" t="str">
        <f t="shared" si="12"/>
        <v/>
      </c>
      <c r="BG34" s="34" t="str">
        <f t="shared" si="13"/>
        <v/>
      </c>
      <c r="BH34" s="34" t="str">
        <f t="shared" si="14"/>
        <v/>
      </c>
      <c r="BI34" s="34" t="str">
        <f t="shared" si="15"/>
        <v/>
      </c>
      <c r="BJ34" s="34" t="str">
        <f t="shared" si="16"/>
        <v/>
      </c>
      <c r="BK34" s="34" t="str">
        <f t="shared" si="17"/>
        <v/>
      </c>
      <c r="BL34" s="34" t="str">
        <f t="shared" si="18"/>
        <v/>
      </c>
      <c r="BM34" s="34" t="str">
        <f t="shared" si="19"/>
        <v/>
      </c>
      <c r="BN34" s="36" t="e">
        <f t="shared" si="21"/>
        <v>#DIV/0!</v>
      </c>
      <c r="BO34" s="36" t="e">
        <f t="shared" si="22"/>
        <v>#DIV/0!</v>
      </c>
      <c r="BP34" s="37" t="str">
        <f t="shared" si="23"/>
        <v/>
      </c>
      <c r="BQ34" s="37" t="str">
        <f t="shared" si="24"/>
        <v/>
      </c>
      <c r="BR34" s="37" t="str">
        <f t="shared" si="25"/>
        <v/>
      </c>
      <c r="BS34" s="37" t="str">
        <f t="shared" si="26"/>
        <v/>
      </c>
      <c r="BT34" s="37" t="str">
        <f t="shared" si="27"/>
        <v/>
      </c>
      <c r="BU34" s="37" t="str">
        <f t="shared" si="28"/>
        <v/>
      </c>
      <c r="BV34" s="37" t="str">
        <f t="shared" si="29"/>
        <v/>
      </c>
      <c r="BW34" s="37" t="str">
        <f t="shared" si="30"/>
        <v/>
      </c>
      <c r="BX34" s="37" t="str">
        <f t="shared" si="31"/>
        <v/>
      </c>
      <c r="BY34" s="37" t="str">
        <f t="shared" si="32"/>
        <v/>
      </c>
      <c r="BZ34" s="37" t="str">
        <f t="shared" si="33"/>
        <v/>
      </c>
      <c r="CA34" s="37" t="str">
        <f t="shared" si="34"/>
        <v/>
      </c>
      <c r="CB34" s="37" t="str">
        <f t="shared" si="35"/>
        <v/>
      </c>
      <c r="CC34" s="37" t="str">
        <f t="shared" si="36"/>
        <v/>
      </c>
      <c r="CD34" s="37" t="str">
        <f t="shared" si="37"/>
        <v/>
      </c>
      <c r="CE34" s="37" t="str">
        <f t="shared" si="38"/>
        <v/>
      </c>
      <c r="CF34" s="37" t="str">
        <f t="shared" si="39"/>
        <v/>
      </c>
      <c r="CG34" s="37" t="str">
        <f t="shared" si="40"/>
        <v/>
      </c>
      <c r="CH34" s="37" t="str">
        <f t="shared" si="41"/>
        <v/>
      </c>
      <c r="CI34" s="37" t="str">
        <f t="shared" si="42"/>
        <v/>
      </c>
    </row>
    <row r="35" spans="1:87" ht="12.75">
      <c r="A35" s="16"/>
      <c r="B35" s="14" t="str">
        <f>IF('Gene Table'!D34="","",'Gene Table'!D34)</f>
        <v>NM_000754</v>
      </c>
      <c r="C35" s="14" t="s">
        <v>133</v>
      </c>
      <c r="D35" s="15" t="str">
        <f>IF(SUM('Test Sample Data'!D$3:D$98)&gt;10,IF(AND(ISNUMBER('Test Sample Data'!D34),'Test Sample Data'!D34&lt;$B$1,'Test Sample Data'!D34&gt;0),'Test Sample Data'!D34,$B$1),"")</f>
        <v/>
      </c>
      <c r="E35" s="15" t="str">
        <f>IF(SUM('Test Sample Data'!E$3:E$98)&gt;10,IF(AND(ISNUMBER('Test Sample Data'!E34),'Test Sample Data'!E34&lt;$B$1,'Test Sample Data'!E34&gt;0),'Test Sample Data'!E34,$B$1),"")</f>
        <v/>
      </c>
      <c r="F35" s="15" t="str">
        <f>IF(SUM('Test Sample Data'!F$3:F$98)&gt;10,IF(AND(ISNUMBER('Test Sample Data'!F34),'Test Sample Data'!F34&lt;$B$1,'Test Sample Data'!F34&gt;0),'Test Sample Data'!F34,$B$1),"")</f>
        <v/>
      </c>
      <c r="G35" s="15" t="str">
        <f>IF(SUM('Test Sample Data'!G$3:G$98)&gt;10,IF(AND(ISNUMBER('Test Sample Data'!G34),'Test Sample Data'!G34&lt;$B$1,'Test Sample Data'!G34&gt;0),'Test Sample Data'!G34,$B$1),"")</f>
        <v/>
      </c>
      <c r="H35" s="15" t="str">
        <f>IF(SUM('Test Sample Data'!H$3:H$98)&gt;10,IF(AND(ISNUMBER('Test Sample Data'!H34),'Test Sample Data'!H34&lt;$B$1,'Test Sample Data'!H34&gt;0),'Test Sample Data'!H34,$B$1),"")</f>
        <v/>
      </c>
      <c r="I35" s="15" t="str">
        <f>IF(SUM('Test Sample Data'!I$3:I$98)&gt;10,IF(AND(ISNUMBER('Test Sample Data'!I34),'Test Sample Data'!I34&lt;$B$1,'Test Sample Data'!I34&gt;0),'Test Sample Data'!I34,$B$1),"")</f>
        <v/>
      </c>
      <c r="J35" s="15" t="str">
        <f>IF(SUM('Test Sample Data'!J$3:J$98)&gt;10,IF(AND(ISNUMBER('Test Sample Data'!J34),'Test Sample Data'!J34&lt;$B$1,'Test Sample Data'!J34&gt;0),'Test Sample Data'!J34,$B$1),"")</f>
        <v/>
      </c>
      <c r="K35" s="15" t="str">
        <f>IF(SUM('Test Sample Data'!K$3:K$98)&gt;10,IF(AND(ISNUMBER('Test Sample Data'!K34),'Test Sample Data'!K34&lt;$B$1,'Test Sample Data'!K34&gt;0),'Test Sample Data'!K34,$B$1),"")</f>
        <v/>
      </c>
      <c r="L35" s="15" t="str">
        <f>IF(SUM('Test Sample Data'!L$3:L$98)&gt;10,IF(AND(ISNUMBER('Test Sample Data'!L34),'Test Sample Data'!L34&lt;$B$1,'Test Sample Data'!L34&gt;0),'Test Sample Data'!L34,$B$1),"")</f>
        <v/>
      </c>
      <c r="M35" s="15" t="str">
        <f>IF(SUM('Test Sample Data'!M$3:M$98)&gt;10,IF(AND(ISNUMBER('Test Sample Data'!M34),'Test Sample Data'!M34&lt;$B$1,'Test Sample Data'!M34&gt;0),'Test Sample Data'!M34,$B$1),"")</f>
        <v/>
      </c>
      <c r="N35" s="15" t="str">
        <f>'Gene Table'!D34</f>
        <v>NM_000754</v>
      </c>
      <c r="O35" s="14" t="s">
        <v>133</v>
      </c>
      <c r="P35" s="15" t="str">
        <f>IF(SUM('Control Sample Data'!D$3:D$98)&gt;10,IF(AND(ISNUMBER('Control Sample Data'!D34),'Control Sample Data'!D34&lt;$B$1,'Control Sample Data'!D34&gt;0),'Control Sample Data'!D34,$B$1),"")</f>
        <v/>
      </c>
      <c r="Q35" s="15" t="str">
        <f>IF(SUM('Control Sample Data'!E$3:E$98)&gt;10,IF(AND(ISNUMBER('Control Sample Data'!E34),'Control Sample Data'!E34&lt;$B$1,'Control Sample Data'!E34&gt;0),'Control Sample Data'!E34,$B$1),"")</f>
        <v/>
      </c>
      <c r="R35" s="15" t="str">
        <f>IF(SUM('Control Sample Data'!F$3:F$98)&gt;10,IF(AND(ISNUMBER('Control Sample Data'!F34),'Control Sample Data'!F34&lt;$B$1,'Control Sample Data'!F34&gt;0),'Control Sample Data'!F34,$B$1),"")</f>
        <v/>
      </c>
      <c r="S35" s="15" t="str">
        <f>IF(SUM('Control Sample Data'!G$3:G$98)&gt;10,IF(AND(ISNUMBER('Control Sample Data'!G34),'Control Sample Data'!G34&lt;$B$1,'Control Sample Data'!G34&gt;0),'Control Sample Data'!G34,$B$1),"")</f>
        <v/>
      </c>
      <c r="T35" s="15" t="str">
        <f>IF(SUM('Control Sample Data'!H$3:H$98)&gt;10,IF(AND(ISNUMBER('Control Sample Data'!H34),'Control Sample Data'!H34&lt;$B$1,'Control Sample Data'!H34&gt;0),'Control Sample Data'!H34,$B$1),"")</f>
        <v/>
      </c>
      <c r="U35" s="15" t="str">
        <f>IF(SUM('Control Sample Data'!I$3:I$98)&gt;10,IF(AND(ISNUMBER('Control Sample Data'!I34),'Control Sample Data'!I34&lt;$B$1,'Control Sample Data'!I34&gt;0),'Control Sample Data'!I34,$B$1),"")</f>
        <v/>
      </c>
      <c r="V35" s="15" t="str">
        <f>IF(SUM('Control Sample Data'!J$3:J$98)&gt;10,IF(AND(ISNUMBER('Control Sample Data'!J34),'Control Sample Data'!J34&lt;$B$1,'Control Sample Data'!J34&gt;0),'Control Sample Data'!J34,$B$1),"")</f>
        <v/>
      </c>
      <c r="W35" s="15" t="str">
        <f>IF(SUM('Control Sample Data'!K$3:K$98)&gt;10,IF(AND(ISNUMBER('Control Sample Data'!K34),'Control Sample Data'!K34&lt;$B$1,'Control Sample Data'!K34&gt;0),'Control Sample Data'!K34,$B$1),"")</f>
        <v/>
      </c>
      <c r="X35" s="15" t="str">
        <f>IF(SUM('Control Sample Data'!L$3:L$98)&gt;10,IF(AND(ISNUMBER('Control Sample Data'!L34),'Control Sample Data'!L34&lt;$B$1,'Control Sample Data'!L34&gt;0),'Control Sample Data'!L34,$B$1),"")</f>
        <v/>
      </c>
      <c r="Y35" s="15" t="str">
        <f>IF(SUM('Control Sample Data'!M$3:M$98)&gt;10,IF(AND(ISNUMBER('Control Sample Data'!M34),'Control Sample Data'!M34&lt;$B$1,'Control Sample Data'!M34&gt;0),'Control Sample Data'!M34,$B$1),"")</f>
        <v/>
      </c>
      <c r="AT35" s="34" t="str">
        <f t="shared" si="0"/>
        <v/>
      </c>
      <c r="AU35" s="34" t="str">
        <f t="shared" si="1"/>
        <v/>
      </c>
      <c r="AV35" s="34" t="str">
        <f t="shared" si="2"/>
        <v/>
      </c>
      <c r="AW35" s="34" t="str">
        <f t="shared" si="3"/>
        <v/>
      </c>
      <c r="AX35" s="34" t="str">
        <f t="shared" si="4"/>
        <v/>
      </c>
      <c r="AY35" s="34" t="str">
        <f t="shared" si="5"/>
        <v/>
      </c>
      <c r="AZ35" s="34" t="str">
        <f t="shared" si="6"/>
        <v/>
      </c>
      <c r="BA35" s="34" t="str">
        <f t="shared" si="7"/>
        <v/>
      </c>
      <c r="BB35" s="34" t="str">
        <f t="shared" si="8"/>
        <v/>
      </c>
      <c r="BC35" s="34" t="str">
        <f t="shared" si="9"/>
        <v/>
      </c>
      <c r="BD35" s="34" t="str">
        <f t="shared" si="10"/>
        <v/>
      </c>
      <c r="BE35" s="34" t="str">
        <f t="shared" si="11"/>
        <v/>
      </c>
      <c r="BF35" s="34" t="str">
        <f t="shared" si="12"/>
        <v/>
      </c>
      <c r="BG35" s="34" t="str">
        <f t="shared" si="13"/>
        <v/>
      </c>
      <c r="BH35" s="34" t="str">
        <f t="shared" si="14"/>
        <v/>
      </c>
      <c r="BI35" s="34" t="str">
        <f t="shared" si="15"/>
        <v/>
      </c>
      <c r="BJ35" s="34" t="str">
        <f t="shared" si="16"/>
        <v/>
      </c>
      <c r="BK35" s="34" t="str">
        <f t="shared" si="17"/>
        <v/>
      </c>
      <c r="BL35" s="34" t="str">
        <f t="shared" si="18"/>
        <v/>
      </c>
      <c r="BM35" s="34" t="str">
        <f t="shared" si="19"/>
        <v/>
      </c>
      <c r="BN35" s="36" t="e">
        <f t="shared" si="21"/>
        <v>#DIV/0!</v>
      </c>
      <c r="BO35" s="36" t="e">
        <f t="shared" si="22"/>
        <v>#DIV/0!</v>
      </c>
      <c r="BP35" s="37" t="str">
        <f t="shared" si="23"/>
        <v/>
      </c>
      <c r="BQ35" s="37" t="str">
        <f t="shared" si="24"/>
        <v/>
      </c>
      <c r="BR35" s="37" t="str">
        <f t="shared" si="25"/>
        <v/>
      </c>
      <c r="BS35" s="37" t="str">
        <f t="shared" si="26"/>
        <v/>
      </c>
      <c r="BT35" s="37" t="str">
        <f t="shared" si="27"/>
        <v/>
      </c>
      <c r="BU35" s="37" t="str">
        <f t="shared" si="28"/>
        <v/>
      </c>
      <c r="BV35" s="37" t="str">
        <f t="shared" si="29"/>
        <v/>
      </c>
      <c r="BW35" s="37" t="str">
        <f t="shared" si="30"/>
        <v/>
      </c>
      <c r="BX35" s="37" t="str">
        <f t="shared" si="31"/>
        <v/>
      </c>
      <c r="BY35" s="37" t="str">
        <f t="shared" si="32"/>
        <v/>
      </c>
      <c r="BZ35" s="37" t="str">
        <f t="shared" si="33"/>
        <v/>
      </c>
      <c r="CA35" s="37" t="str">
        <f t="shared" si="34"/>
        <v/>
      </c>
      <c r="CB35" s="37" t="str">
        <f t="shared" si="35"/>
        <v/>
      </c>
      <c r="CC35" s="37" t="str">
        <f t="shared" si="36"/>
        <v/>
      </c>
      <c r="CD35" s="37" t="str">
        <f t="shared" si="37"/>
        <v/>
      </c>
      <c r="CE35" s="37" t="str">
        <f t="shared" si="38"/>
        <v/>
      </c>
      <c r="CF35" s="37" t="str">
        <f t="shared" si="39"/>
        <v/>
      </c>
      <c r="CG35" s="37" t="str">
        <f t="shared" si="40"/>
        <v/>
      </c>
      <c r="CH35" s="37" t="str">
        <f t="shared" si="41"/>
        <v/>
      </c>
      <c r="CI35" s="37" t="str">
        <f t="shared" si="42"/>
        <v/>
      </c>
    </row>
    <row r="36" spans="1:87" ht="12.75">
      <c r="A36" s="16"/>
      <c r="B36" s="14" t="str">
        <f>IF('Gene Table'!D35="","",'Gene Table'!D35)</f>
        <v>NM_021027</v>
      </c>
      <c r="C36" s="14" t="s">
        <v>137</v>
      </c>
      <c r="D36" s="15" t="str">
        <f>IF(SUM('Test Sample Data'!D$3:D$98)&gt;10,IF(AND(ISNUMBER('Test Sample Data'!D35),'Test Sample Data'!D35&lt;$B$1,'Test Sample Data'!D35&gt;0),'Test Sample Data'!D35,$B$1),"")</f>
        <v/>
      </c>
      <c r="E36" s="15" t="str">
        <f>IF(SUM('Test Sample Data'!E$3:E$98)&gt;10,IF(AND(ISNUMBER('Test Sample Data'!E35),'Test Sample Data'!E35&lt;$B$1,'Test Sample Data'!E35&gt;0),'Test Sample Data'!E35,$B$1),"")</f>
        <v/>
      </c>
      <c r="F36" s="15" t="str">
        <f>IF(SUM('Test Sample Data'!F$3:F$98)&gt;10,IF(AND(ISNUMBER('Test Sample Data'!F35),'Test Sample Data'!F35&lt;$B$1,'Test Sample Data'!F35&gt;0),'Test Sample Data'!F35,$B$1),"")</f>
        <v/>
      </c>
      <c r="G36" s="15" t="str">
        <f>IF(SUM('Test Sample Data'!G$3:G$98)&gt;10,IF(AND(ISNUMBER('Test Sample Data'!G35),'Test Sample Data'!G35&lt;$B$1,'Test Sample Data'!G35&gt;0),'Test Sample Data'!G35,$B$1),"")</f>
        <v/>
      </c>
      <c r="H36" s="15" t="str">
        <f>IF(SUM('Test Sample Data'!H$3:H$98)&gt;10,IF(AND(ISNUMBER('Test Sample Data'!H35),'Test Sample Data'!H35&lt;$B$1,'Test Sample Data'!H35&gt;0),'Test Sample Data'!H35,$B$1),"")</f>
        <v/>
      </c>
      <c r="I36" s="15" t="str">
        <f>IF(SUM('Test Sample Data'!I$3:I$98)&gt;10,IF(AND(ISNUMBER('Test Sample Data'!I35),'Test Sample Data'!I35&lt;$B$1,'Test Sample Data'!I35&gt;0),'Test Sample Data'!I35,$B$1),"")</f>
        <v/>
      </c>
      <c r="J36" s="15" t="str">
        <f>IF(SUM('Test Sample Data'!J$3:J$98)&gt;10,IF(AND(ISNUMBER('Test Sample Data'!J35),'Test Sample Data'!J35&lt;$B$1,'Test Sample Data'!J35&gt;0),'Test Sample Data'!J35,$B$1),"")</f>
        <v/>
      </c>
      <c r="K36" s="15" t="str">
        <f>IF(SUM('Test Sample Data'!K$3:K$98)&gt;10,IF(AND(ISNUMBER('Test Sample Data'!K35),'Test Sample Data'!K35&lt;$B$1,'Test Sample Data'!K35&gt;0),'Test Sample Data'!K35,$B$1),"")</f>
        <v/>
      </c>
      <c r="L36" s="15" t="str">
        <f>IF(SUM('Test Sample Data'!L$3:L$98)&gt;10,IF(AND(ISNUMBER('Test Sample Data'!L35),'Test Sample Data'!L35&lt;$B$1,'Test Sample Data'!L35&gt;0),'Test Sample Data'!L35,$B$1),"")</f>
        <v/>
      </c>
      <c r="M36" s="15" t="str">
        <f>IF(SUM('Test Sample Data'!M$3:M$98)&gt;10,IF(AND(ISNUMBER('Test Sample Data'!M35),'Test Sample Data'!M35&lt;$B$1,'Test Sample Data'!M35&gt;0),'Test Sample Data'!M35,$B$1),"")</f>
        <v/>
      </c>
      <c r="N36" s="15" t="str">
        <f>'Gene Table'!D35</f>
        <v>NM_021027</v>
      </c>
      <c r="O36" s="14" t="s">
        <v>137</v>
      </c>
      <c r="P36" s="15" t="str">
        <f>IF(SUM('Control Sample Data'!D$3:D$98)&gt;10,IF(AND(ISNUMBER('Control Sample Data'!D35),'Control Sample Data'!D35&lt;$B$1,'Control Sample Data'!D35&gt;0),'Control Sample Data'!D35,$B$1),"")</f>
        <v/>
      </c>
      <c r="Q36" s="15" t="str">
        <f>IF(SUM('Control Sample Data'!E$3:E$98)&gt;10,IF(AND(ISNUMBER('Control Sample Data'!E35),'Control Sample Data'!E35&lt;$B$1,'Control Sample Data'!E35&gt;0),'Control Sample Data'!E35,$B$1),"")</f>
        <v/>
      </c>
      <c r="R36" s="15" t="str">
        <f>IF(SUM('Control Sample Data'!F$3:F$98)&gt;10,IF(AND(ISNUMBER('Control Sample Data'!F35),'Control Sample Data'!F35&lt;$B$1,'Control Sample Data'!F35&gt;0),'Control Sample Data'!F35,$B$1),"")</f>
        <v/>
      </c>
      <c r="S36" s="15" t="str">
        <f>IF(SUM('Control Sample Data'!G$3:G$98)&gt;10,IF(AND(ISNUMBER('Control Sample Data'!G35),'Control Sample Data'!G35&lt;$B$1,'Control Sample Data'!G35&gt;0),'Control Sample Data'!G35,$B$1),"")</f>
        <v/>
      </c>
      <c r="T36" s="15" t="str">
        <f>IF(SUM('Control Sample Data'!H$3:H$98)&gt;10,IF(AND(ISNUMBER('Control Sample Data'!H35),'Control Sample Data'!H35&lt;$B$1,'Control Sample Data'!H35&gt;0),'Control Sample Data'!H35,$B$1),"")</f>
        <v/>
      </c>
      <c r="U36" s="15" t="str">
        <f>IF(SUM('Control Sample Data'!I$3:I$98)&gt;10,IF(AND(ISNUMBER('Control Sample Data'!I35),'Control Sample Data'!I35&lt;$B$1,'Control Sample Data'!I35&gt;0),'Control Sample Data'!I35,$B$1),"")</f>
        <v/>
      </c>
      <c r="V36" s="15" t="str">
        <f>IF(SUM('Control Sample Data'!J$3:J$98)&gt;10,IF(AND(ISNUMBER('Control Sample Data'!J35),'Control Sample Data'!J35&lt;$B$1,'Control Sample Data'!J35&gt;0),'Control Sample Data'!J35,$B$1),"")</f>
        <v/>
      </c>
      <c r="W36" s="15" t="str">
        <f>IF(SUM('Control Sample Data'!K$3:K$98)&gt;10,IF(AND(ISNUMBER('Control Sample Data'!K35),'Control Sample Data'!K35&lt;$B$1,'Control Sample Data'!K35&gt;0),'Control Sample Data'!K35,$B$1),"")</f>
        <v/>
      </c>
      <c r="X36" s="15" t="str">
        <f>IF(SUM('Control Sample Data'!L$3:L$98)&gt;10,IF(AND(ISNUMBER('Control Sample Data'!L35),'Control Sample Data'!L35&lt;$B$1,'Control Sample Data'!L35&gt;0),'Control Sample Data'!L35,$B$1),"")</f>
        <v/>
      </c>
      <c r="Y36" s="15" t="str">
        <f>IF(SUM('Control Sample Data'!M$3:M$98)&gt;10,IF(AND(ISNUMBER('Control Sample Data'!M35),'Control Sample Data'!M35&lt;$B$1,'Control Sample Data'!M35&gt;0),'Control Sample Data'!M35,$B$1),"")</f>
        <v/>
      </c>
      <c r="AT36" s="34" t="str">
        <f aca="true" t="shared" si="44" ref="AT36:AT67">IF(ISERROR(D36-Z$26),"",D36-Z$26)</f>
        <v/>
      </c>
      <c r="AU36" s="34" t="str">
        <f aca="true" t="shared" si="45" ref="AU36:AU67">IF(ISERROR(E36-AA$26),"",E36-AA$26)</f>
        <v/>
      </c>
      <c r="AV36" s="34" t="str">
        <f aca="true" t="shared" si="46" ref="AV36:AV67">IF(ISERROR(F36-AB$26),"",F36-AB$26)</f>
        <v/>
      </c>
      <c r="AW36" s="34" t="str">
        <f aca="true" t="shared" si="47" ref="AW36:AW67">IF(ISERROR(G36-AC$26),"",G36-AC$26)</f>
        <v/>
      </c>
      <c r="AX36" s="34" t="str">
        <f aca="true" t="shared" si="48" ref="AX36:AX67">IF(ISERROR(H36-AD$26),"",H36-AD$26)</f>
        <v/>
      </c>
      <c r="AY36" s="34" t="str">
        <f aca="true" t="shared" si="49" ref="AY36:AY67">IF(ISERROR(I36-AE$26),"",I36-AE$26)</f>
        <v/>
      </c>
      <c r="AZ36" s="34" t="str">
        <f aca="true" t="shared" si="50" ref="AZ36:AZ67">IF(ISERROR(J36-AF$26),"",J36-AF$26)</f>
        <v/>
      </c>
      <c r="BA36" s="34" t="str">
        <f aca="true" t="shared" si="51" ref="BA36:BA67">IF(ISERROR(K36-AG$26),"",K36-AG$26)</f>
        <v/>
      </c>
      <c r="BB36" s="34" t="str">
        <f aca="true" t="shared" si="52" ref="BB36:BB67">IF(ISERROR(L36-AH$26),"",L36-AH$26)</f>
        <v/>
      </c>
      <c r="BC36" s="34" t="str">
        <f aca="true" t="shared" si="53" ref="BC36:BC67">IF(ISERROR(M36-AI$26),"",M36-AI$26)</f>
        <v/>
      </c>
      <c r="BD36" s="34" t="str">
        <f aca="true" t="shared" si="54" ref="BD36:BD67">IF(ISERROR(P36-AJ$26),"",P36-AJ$26)</f>
        <v/>
      </c>
      <c r="BE36" s="34" t="str">
        <f aca="true" t="shared" si="55" ref="BE36:BE67">IF(ISERROR(Q36-AK$26),"",Q36-AK$26)</f>
        <v/>
      </c>
      <c r="BF36" s="34" t="str">
        <f aca="true" t="shared" si="56" ref="BF36:BF67">IF(ISERROR(R36-AL$26),"",R36-AL$26)</f>
        <v/>
      </c>
      <c r="BG36" s="34" t="str">
        <f aca="true" t="shared" si="57" ref="BG36:BG67">IF(ISERROR(S36-AM$26),"",S36-AM$26)</f>
        <v/>
      </c>
      <c r="BH36" s="34" t="str">
        <f aca="true" t="shared" si="58" ref="BH36:BH67">IF(ISERROR(T36-AN$26),"",T36-AN$26)</f>
        <v/>
      </c>
      <c r="BI36" s="34" t="str">
        <f aca="true" t="shared" si="59" ref="BI36:BI67">IF(ISERROR(U36-AO$26),"",U36-AO$26)</f>
        <v/>
      </c>
      <c r="BJ36" s="34" t="str">
        <f aca="true" t="shared" si="60" ref="BJ36:BJ67">IF(ISERROR(V36-AP$26),"",V36-AP$26)</f>
        <v/>
      </c>
      <c r="BK36" s="34" t="str">
        <f aca="true" t="shared" si="61" ref="BK36:BK67">IF(ISERROR(W36-AQ$26),"",W36-AQ$26)</f>
        <v/>
      </c>
      <c r="BL36" s="34" t="str">
        <f aca="true" t="shared" si="62" ref="BL36:BL67">IF(ISERROR(X36-AR$26),"",X36-AR$26)</f>
        <v/>
      </c>
      <c r="BM36" s="34" t="str">
        <f aca="true" t="shared" si="63" ref="BM36:BM67">IF(ISERROR(Y36-AS$26),"",Y36-AS$26)</f>
        <v/>
      </c>
      <c r="BN36" s="36" t="e">
        <f t="shared" si="21"/>
        <v>#DIV/0!</v>
      </c>
      <c r="BO36" s="36" t="e">
        <f t="shared" si="22"/>
        <v>#DIV/0!</v>
      </c>
      <c r="BP36" s="37" t="str">
        <f t="shared" si="23"/>
        <v/>
      </c>
      <c r="BQ36" s="37" t="str">
        <f t="shared" si="24"/>
        <v/>
      </c>
      <c r="BR36" s="37" t="str">
        <f t="shared" si="25"/>
        <v/>
      </c>
      <c r="BS36" s="37" t="str">
        <f t="shared" si="26"/>
        <v/>
      </c>
      <c r="BT36" s="37" t="str">
        <f t="shared" si="27"/>
        <v/>
      </c>
      <c r="BU36" s="37" t="str">
        <f t="shared" si="28"/>
        <v/>
      </c>
      <c r="BV36" s="37" t="str">
        <f t="shared" si="29"/>
        <v/>
      </c>
      <c r="BW36" s="37" t="str">
        <f t="shared" si="30"/>
        <v/>
      </c>
      <c r="BX36" s="37" t="str">
        <f t="shared" si="31"/>
        <v/>
      </c>
      <c r="BY36" s="37" t="str">
        <f t="shared" si="32"/>
        <v/>
      </c>
      <c r="BZ36" s="37" t="str">
        <f t="shared" si="33"/>
        <v/>
      </c>
      <c r="CA36" s="37" t="str">
        <f t="shared" si="34"/>
        <v/>
      </c>
      <c r="CB36" s="37" t="str">
        <f t="shared" si="35"/>
        <v/>
      </c>
      <c r="CC36" s="37" t="str">
        <f t="shared" si="36"/>
        <v/>
      </c>
      <c r="CD36" s="37" t="str">
        <f t="shared" si="37"/>
        <v/>
      </c>
      <c r="CE36" s="37" t="str">
        <f t="shared" si="38"/>
        <v/>
      </c>
      <c r="CF36" s="37" t="str">
        <f t="shared" si="39"/>
        <v/>
      </c>
      <c r="CG36" s="37" t="str">
        <f t="shared" si="40"/>
        <v/>
      </c>
      <c r="CH36" s="37" t="str">
        <f t="shared" si="41"/>
        <v/>
      </c>
      <c r="CI36" s="37" t="str">
        <f t="shared" si="42"/>
        <v/>
      </c>
    </row>
    <row r="37" spans="1:87" ht="12.75">
      <c r="A37" s="16"/>
      <c r="B37" s="14" t="str">
        <f>IF('Gene Table'!D36="","",'Gene Table'!D36)</f>
        <v>NM_001254</v>
      </c>
      <c r="C37" s="14" t="s">
        <v>141</v>
      </c>
      <c r="D37" s="15" t="str">
        <f>IF(SUM('Test Sample Data'!D$3:D$98)&gt;10,IF(AND(ISNUMBER('Test Sample Data'!D36),'Test Sample Data'!D36&lt;$B$1,'Test Sample Data'!D36&gt;0),'Test Sample Data'!D36,$B$1),"")</f>
        <v/>
      </c>
      <c r="E37" s="15" t="str">
        <f>IF(SUM('Test Sample Data'!E$3:E$98)&gt;10,IF(AND(ISNUMBER('Test Sample Data'!E36),'Test Sample Data'!E36&lt;$B$1,'Test Sample Data'!E36&gt;0),'Test Sample Data'!E36,$B$1),"")</f>
        <v/>
      </c>
      <c r="F37" s="15" t="str">
        <f>IF(SUM('Test Sample Data'!F$3:F$98)&gt;10,IF(AND(ISNUMBER('Test Sample Data'!F36),'Test Sample Data'!F36&lt;$B$1,'Test Sample Data'!F36&gt;0),'Test Sample Data'!F36,$B$1),"")</f>
        <v/>
      </c>
      <c r="G37" s="15" t="str">
        <f>IF(SUM('Test Sample Data'!G$3:G$98)&gt;10,IF(AND(ISNUMBER('Test Sample Data'!G36),'Test Sample Data'!G36&lt;$B$1,'Test Sample Data'!G36&gt;0),'Test Sample Data'!G36,$B$1),"")</f>
        <v/>
      </c>
      <c r="H37" s="15" t="str">
        <f>IF(SUM('Test Sample Data'!H$3:H$98)&gt;10,IF(AND(ISNUMBER('Test Sample Data'!H36),'Test Sample Data'!H36&lt;$B$1,'Test Sample Data'!H36&gt;0),'Test Sample Data'!H36,$B$1),"")</f>
        <v/>
      </c>
      <c r="I37" s="15" t="str">
        <f>IF(SUM('Test Sample Data'!I$3:I$98)&gt;10,IF(AND(ISNUMBER('Test Sample Data'!I36),'Test Sample Data'!I36&lt;$B$1,'Test Sample Data'!I36&gt;0),'Test Sample Data'!I36,$B$1),"")</f>
        <v/>
      </c>
      <c r="J37" s="15" t="str">
        <f>IF(SUM('Test Sample Data'!J$3:J$98)&gt;10,IF(AND(ISNUMBER('Test Sample Data'!J36),'Test Sample Data'!J36&lt;$B$1,'Test Sample Data'!J36&gt;0),'Test Sample Data'!J36,$B$1),"")</f>
        <v/>
      </c>
      <c r="K37" s="15" t="str">
        <f>IF(SUM('Test Sample Data'!K$3:K$98)&gt;10,IF(AND(ISNUMBER('Test Sample Data'!K36),'Test Sample Data'!K36&lt;$B$1,'Test Sample Data'!K36&gt;0),'Test Sample Data'!K36,$B$1),"")</f>
        <v/>
      </c>
      <c r="L37" s="15" t="str">
        <f>IF(SUM('Test Sample Data'!L$3:L$98)&gt;10,IF(AND(ISNUMBER('Test Sample Data'!L36),'Test Sample Data'!L36&lt;$B$1,'Test Sample Data'!L36&gt;0),'Test Sample Data'!L36,$B$1),"")</f>
        <v/>
      </c>
      <c r="M37" s="15" t="str">
        <f>IF(SUM('Test Sample Data'!M$3:M$98)&gt;10,IF(AND(ISNUMBER('Test Sample Data'!M36),'Test Sample Data'!M36&lt;$B$1,'Test Sample Data'!M36&gt;0),'Test Sample Data'!M36,$B$1),"")</f>
        <v/>
      </c>
      <c r="N37" s="15" t="str">
        <f>'Gene Table'!D36</f>
        <v>NM_001254</v>
      </c>
      <c r="O37" s="14" t="s">
        <v>141</v>
      </c>
      <c r="P37" s="15" t="str">
        <f>IF(SUM('Control Sample Data'!D$3:D$98)&gt;10,IF(AND(ISNUMBER('Control Sample Data'!D36),'Control Sample Data'!D36&lt;$B$1,'Control Sample Data'!D36&gt;0),'Control Sample Data'!D36,$B$1),"")</f>
        <v/>
      </c>
      <c r="Q37" s="15" t="str">
        <f>IF(SUM('Control Sample Data'!E$3:E$98)&gt;10,IF(AND(ISNUMBER('Control Sample Data'!E36),'Control Sample Data'!E36&lt;$B$1,'Control Sample Data'!E36&gt;0),'Control Sample Data'!E36,$B$1),"")</f>
        <v/>
      </c>
      <c r="R37" s="15" t="str">
        <f>IF(SUM('Control Sample Data'!F$3:F$98)&gt;10,IF(AND(ISNUMBER('Control Sample Data'!F36),'Control Sample Data'!F36&lt;$B$1,'Control Sample Data'!F36&gt;0),'Control Sample Data'!F36,$B$1),"")</f>
        <v/>
      </c>
      <c r="S37" s="15" t="str">
        <f>IF(SUM('Control Sample Data'!G$3:G$98)&gt;10,IF(AND(ISNUMBER('Control Sample Data'!G36),'Control Sample Data'!G36&lt;$B$1,'Control Sample Data'!G36&gt;0),'Control Sample Data'!G36,$B$1),"")</f>
        <v/>
      </c>
      <c r="T37" s="15" t="str">
        <f>IF(SUM('Control Sample Data'!H$3:H$98)&gt;10,IF(AND(ISNUMBER('Control Sample Data'!H36),'Control Sample Data'!H36&lt;$B$1,'Control Sample Data'!H36&gt;0),'Control Sample Data'!H36,$B$1),"")</f>
        <v/>
      </c>
      <c r="U37" s="15" t="str">
        <f>IF(SUM('Control Sample Data'!I$3:I$98)&gt;10,IF(AND(ISNUMBER('Control Sample Data'!I36),'Control Sample Data'!I36&lt;$B$1,'Control Sample Data'!I36&gt;0),'Control Sample Data'!I36,$B$1),"")</f>
        <v/>
      </c>
      <c r="V37" s="15" t="str">
        <f>IF(SUM('Control Sample Data'!J$3:J$98)&gt;10,IF(AND(ISNUMBER('Control Sample Data'!J36),'Control Sample Data'!J36&lt;$B$1,'Control Sample Data'!J36&gt;0),'Control Sample Data'!J36,$B$1),"")</f>
        <v/>
      </c>
      <c r="W37" s="15" t="str">
        <f>IF(SUM('Control Sample Data'!K$3:K$98)&gt;10,IF(AND(ISNUMBER('Control Sample Data'!K36),'Control Sample Data'!K36&lt;$B$1,'Control Sample Data'!K36&gt;0),'Control Sample Data'!K36,$B$1),"")</f>
        <v/>
      </c>
      <c r="X37" s="15" t="str">
        <f>IF(SUM('Control Sample Data'!L$3:L$98)&gt;10,IF(AND(ISNUMBER('Control Sample Data'!L36),'Control Sample Data'!L36&lt;$B$1,'Control Sample Data'!L36&gt;0),'Control Sample Data'!L36,$B$1),"")</f>
        <v/>
      </c>
      <c r="Y37" s="15" t="str">
        <f>IF(SUM('Control Sample Data'!M$3:M$98)&gt;10,IF(AND(ISNUMBER('Control Sample Data'!M36),'Control Sample Data'!M36&lt;$B$1,'Control Sample Data'!M36&gt;0),'Control Sample Data'!M36,$B$1),"")</f>
        <v/>
      </c>
      <c r="AT37" s="34" t="str">
        <f t="shared" si="44"/>
        <v/>
      </c>
      <c r="AU37" s="34" t="str">
        <f t="shared" si="45"/>
        <v/>
      </c>
      <c r="AV37" s="34" t="str">
        <f t="shared" si="46"/>
        <v/>
      </c>
      <c r="AW37" s="34" t="str">
        <f t="shared" si="47"/>
        <v/>
      </c>
      <c r="AX37" s="34" t="str">
        <f t="shared" si="48"/>
        <v/>
      </c>
      <c r="AY37" s="34" t="str">
        <f t="shared" si="49"/>
        <v/>
      </c>
      <c r="AZ37" s="34" t="str">
        <f t="shared" si="50"/>
        <v/>
      </c>
      <c r="BA37" s="34" t="str">
        <f t="shared" si="51"/>
        <v/>
      </c>
      <c r="BB37" s="34" t="str">
        <f t="shared" si="52"/>
        <v/>
      </c>
      <c r="BC37" s="34" t="str">
        <f t="shared" si="53"/>
        <v/>
      </c>
      <c r="BD37" s="34" t="str">
        <f t="shared" si="54"/>
        <v/>
      </c>
      <c r="BE37" s="34" t="str">
        <f t="shared" si="55"/>
        <v/>
      </c>
      <c r="BF37" s="34" t="str">
        <f t="shared" si="56"/>
        <v/>
      </c>
      <c r="BG37" s="34" t="str">
        <f t="shared" si="57"/>
        <v/>
      </c>
      <c r="BH37" s="34" t="str">
        <f t="shared" si="58"/>
        <v/>
      </c>
      <c r="BI37" s="34" t="str">
        <f t="shared" si="59"/>
        <v/>
      </c>
      <c r="BJ37" s="34" t="str">
        <f t="shared" si="60"/>
        <v/>
      </c>
      <c r="BK37" s="34" t="str">
        <f t="shared" si="61"/>
        <v/>
      </c>
      <c r="BL37" s="34" t="str">
        <f t="shared" si="62"/>
        <v/>
      </c>
      <c r="BM37" s="34" t="str">
        <f t="shared" si="63"/>
        <v/>
      </c>
      <c r="BN37" s="36" t="e">
        <f t="shared" si="21"/>
        <v>#DIV/0!</v>
      </c>
      <c r="BO37" s="36" t="e">
        <f t="shared" si="22"/>
        <v>#DIV/0!</v>
      </c>
      <c r="BP37" s="37" t="str">
        <f t="shared" si="23"/>
        <v/>
      </c>
      <c r="BQ37" s="37" t="str">
        <f t="shared" si="24"/>
        <v/>
      </c>
      <c r="BR37" s="37" t="str">
        <f t="shared" si="25"/>
        <v/>
      </c>
      <c r="BS37" s="37" t="str">
        <f t="shared" si="26"/>
        <v/>
      </c>
      <c r="BT37" s="37" t="str">
        <f t="shared" si="27"/>
        <v/>
      </c>
      <c r="BU37" s="37" t="str">
        <f t="shared" si="28"/>
        <v/>
      </c>
      <c r="BV37" s="37" t="str">
        <f t="shared" si="29"/>
        <v/>
      </c>
      <c r="BW37" s="37" t="str">
        <f t="shared" si="30"/>
        <v/>
      </c>
      <c r="BX37" s="37" t="str">
        <f t="shared" si="31"/>
        <v/>
      </c>
      <c r="BY37" s="37" t="str">
        <f t="shared" si="32"/>
        <v/>
      </c>
      <c r="BZ37" s="37" t="str">
        <f t="shared" si="33"/>
        <v/>
      </c>
      <c r="CA37" s="37" t="str">
        <f t="shared" si="34"/>
        <v/>
      </c>
      <c r="CB37" s="37" t="str">
        <f t="shared" si="35"/>
        <v/>
      </c>
      <c r="CC37" s="37" t="str">
        <f t="shared" si="36"/>
        <v/>
      </c>
      <c r="CD37" s="37" t="str">
        <f t="shared" si="37"/>
        <v/>
      </c>
      <c r="CE37" s="37" t="str">
        <f t="shared" si="38"/>
        <v/>
      </c>
      <c r="CF37" s="37" t="str">
        <f t="shared" si="39"/>
        <v/>
      </c>
      <c r="CG37" s="37" t="str">
        <f t="shared" si="40"/>
        <v/>
      </c>
      <c r="CH37" s="37" t="str">
        <f t="shared" si="41"/>
        <v/>
      </c>
      <c r="CI37" s="37" t="str">
        <f t="shared" si="42"/>
        <v/>
      </c>
    </row>
    <row r="38" spans="1:87" ht="12.75">
      <c r="A38" s="16"/>
      <c r="B38" s="14" t="str">
        <f>IF('Gene Table'!D37="","",'Gene Table'!D37)</f>
        <v>NM_001008540</v>
      </c>
      <c r="C38" s="14" t="s">
        <v>145</v>
      </c>
      <c r="D38" s="15" t="str">
        <f>IF(SUM('Test Sample Data'!D$3:D$98)&gt;10,IF(AND(ISNUMBER('Test Sample Data'!D37),'Test Sample Data'!D37&lt;$B$1,'Test Sample Data'!D37&gt;0),'Test Sample Data'!D37,$B$1),"")</f>
        <v/>
      </c>
      <c r="E38" s="15" t="str">
        <f>IF(SUM('Test Sample Data'!E$3:E$98)&gt;10,IF(AND(ISNUMBER('Test Sample Data'!E37),'Test Sample Data'!E37&lt;$B$1,'Test Sample Data'!E37&gt;0),'Test Sample Data'!E37,$B$1),"")</f>
        <v/>
      </c>
      <c r="F38" s="15" t="str">
        <f>IF(SUM('Test Sample Data'!F$3:F$98)&gt;10,IF(AND(ISNUMBER('Test Sample Data'!F37),'Test Sample Data'!F37&lt;$B$1,'Test Sample Data'!F37&gt;0),'Test Sample Data'!F37,$B$1),"")</f>
        <v/>
      </c>
      <c r="G38" s="15" t="str">
        <f>IF(SUM('Test Sample Data'!G$3:G$98)&gt;10,IF(AND(ISNUMBER('Test Sample Data'!G37),'Test Sample Data'!G37&lt;$B$1,'Test Sample Data'!G37&gt;0),'Test Sample Data'!G37,$B$1),"")</f>
        <v/>
      </c>
      <c r="H38" s="15" t="str">
        <f>IF(SUM('Test Sample Data'!H$3:H$98)&gt;10,IF(AND(ISNUMBER('Test Sample Data'!H37),'Test Sample Data'!H37&lt;$B$1,'Test Sample Data'!H37&gt;0),'Test Sample Data'!H37,$B$1),"")</f>
        <v/>
      </c>
      <c r="I38" s="15" t="str">
        <f>IF(SUM('Test Sample Data'!I$3:I$98)&gt;10,IF(AND(ISNUMBER('Test Sample Data'!I37),'Test Sample Data'!I37&lt;$B$1,'Test Sample Data'!I37&gt;0),'Test Sample Data'!I37,$B$1),"")</f>
        <v/>
      </c>
      <c r="J38" s="15" t="str">
        <f>IF(SUM('Test Sample Data'!J$3:J$98)&gt;10,IF(AND(ISNUMBER('Test Sample Data'!J37),'Test Sample Data'!J37&lt;$B$1,'Test Sample Data'!J37&gt;0),'Test Sample Data'!J37,$B$1),"")</f>
        <v/>
      </c>
      <c r="K38" s="15" t="str">
        <f>IF(SUM('Test Sample Data'!K$3:K$98)&gt;10,IF(AND(ISNUMBER('Test Sample Data'!K37),'Test Sample Data'!K37&lt;$B$1,'Test Sample Data'!K37&gt;0),'Test Sample Data'!K37,$B$1),"")</f>
        <v/>
      </c>
      <c r="L38" s="15" t="str">
        <f>IF(SUM('Test Sample Data'!L$3:L$98)&gt;10,IF(AND(ISNUMBER('Test Sample Data'!L37),'Test Sample Data'!L37&lt;$B$1,'Test Sample Data'!L37&gt;0),'Test Sample Data'!L37,$B$1),"")</f>
        <v/>
      </c>
      <c r="M38" s="15" t="str">
        <f>IF(SUM('Test Sample Data'!M$3:M$98)&gt;10,IF(AND(ISNUMBER('Test Sample Data'!M37),'Test Sample Data'!M37&lt;$B$1,'Test Sample Data'!M37&gt;0),'Test Sample Data'!M37,$B$1),"")</f>
        <v/>
      </c>
      <c r="N38" s="15" t="str">
        <f>'Gene Table'!D37</f>
        <v>NM_001008540</v>
      </c>
      <c r="O38" s="14" t="s">
        <v>145</v>
      </c>
      <c r="P38" s="15" t="str">
        <f>IF(SUM('Control Sample Data'!D$3:D$98)&gt;10,IF(AND(ISNUMBER('Control Sample Data'!D37),'Control Sample Data'!D37&lt;$B$1,'Control Sample Data'!D37&gt;0),'Control Sample Data'!D37,$B$1),"")</f>
        <v/>
      </c>
      <c r="Q38" s="15" t="str">
        <f>IF(SUM('Control Sample Data'!E$3:E$98)&gt;10,IF(AND(ISNUMBER('Control Sample Data'!E37),'Control Sample Data'!E37&lt;$B$1,'Control Sample Data'!E37&gt;0),'Control Sample Data'!E37,$B$1),"")</f>
        <v/>
      </c>
      <c r="R38" s="15" t="str">
        <f>IF(SUM('Control Sample Data'!F$3:F$98)&gt;10,IF(AND(ISNUMBER('Control Sample Data'!F37),'Control Sample Data'!F37&lt;$B$1,'Control Sample Data'!F37&gt;0),'Control Sample Data'!F37,$B$1),"")</f>
        <v/>
      </c>
      <c r="S38" s="15" t="str">
        <f>IF(SUM('Control Sample Data'!G$3:G$98)&gt;10,IF(AND(ISNUMBER('Control Sample Data'!G37),'Control Sample Data'!G37&lt;$B$1,'Control Sample Data'!G37&gt;0),'Control Sample Data'!G37,$B$1),"")</f>
        <v/>
      </c>
      <c r="T38" s="15" t="str">
        <f>IF(SUM('Control Sample Data'!H$3:H$98)&gt;10,IF(AND(ISNUMBER('Control Sample Data'!H37),'Control Sample Data'!H37&lt;$B$1,'Control Sample Data'!H37&gt;0),'Control Sample Data'!H37,$B$1),"")</f>
        <v/>
      </c>
      <c r="U38" s="15" t="str">
        <f>IF(SUM('Control Sample Data'!I$3:I$98)&gt;10,IF(AND(ISNUMBER('Control Sample Data'!I37),'Control Sample Data'!I37&lt;$B$1,'Control Sample Data'!I37&gt;0),'Control Sample Data'!I37,$B$1),"")</f>
        <v/>
      </c>
      <c r="V38" s="15" t="str">
        <f>IF(SUM('Control Sample Data'!J$3:J$98)&gt;10,IF(AND(ISNUMBER('Control Sample Data'!J37),'Control Sample Data'!J37&lt;$B$1,'Control Sample Data'!J37&gt;0),'Control Sample Data'!J37,$B$1),"")</f>
        <v/>
      </c>
      <c r="W38" s="15" t="str">
        <f>IF(SUM('Control Sample Data'!K$3:K$98)&gt;10,IF(AND(ISNUMBER('Control Sample Data'!K37),'Control Sample Data'!K37&lt;$B$1,'Control Sample Data'!K37&gt;0),'Control Sample Data'!K37,$B$1),"")</f>
        <v/>
      </c>
      <c r="X38" s="15" t="str">
        <f>IF(SUM('Control Sample Data'!L$3:L$98)&gt;10,IF(AND(ISNUMBER('Control Sample Data'!L37),'Control Sample Data'!L37&lt;$B$1,'Control Sample Data'!L37&gt;0),'Control Sample Data'!L37,$B$1),"")</f>
        <v/>
      </c>
      <c r="Y38" s="15" t="str">
        <f>IF(SUM('Control Sample Data'!M$3:M$98)&gt;10,IF(AND(ISNUMBER('Control Sample Data'!M37),'Control Sample Data'!M37&lt;$B$1,'Control Sample Data'!M37&gt;0),'Control Sample Data'!M37,$B$1),"")</f>
        <v/>
      </c>
      <c r="AT38" s="34" t="str">
        <f t="shared" si="44"/>
        <v/>
      </c>
      <c r="AU38" s="34" t="str">
        <f t="shared" si="45"/>
        <v/>
      </c>
      <c r="AV38" s="34" t="str">
        <f t="shared" si="46"/>
        <v/>
      </c>
      <c r="AW38" s="34" t="str">
        <f t="shared" si="47"/>
        <v/>
      </c>
      <c r="AX38" s="34" t="str">
        <f t="shared" si="48"/>
        <v/>
      </c>
      <c r="AY38" s="34" t="str">
        <f t="shared" si="49"/>
        <v/>
      </c>
      <c r="AZ38" s="34" t="str">
        <f t="shared" si="50"/>
        <v/>
      </c>
      <c r="BA38" s="34" t="str">
        <f t="shared" si="51"/>
        <v/>
      </c>
      <c r="BB38" s="34" t="str">
        <f t="shared" si="52"/>
        <v/>
      </c>
      <c r="BC38" s="34" t="str">
        <f t="shared" si="53"/>
        <v/>
      </c>
      <c r="BD38" s="34" t="str">
        <f t="shared" si="54"/>
        <v/>
      </c>
      <c r="BE38" s="34" t="str">
        <f t="shared" si="55"/>
        <v/>
      </c>
      <c r="BF38" s="34" t="str">
        <f t="shared" si="56"/>
        <v/>
      </c>
      <c r="BG38" s="34" t="str">
        <f t="shared" si="57"/>
        <v/>
      </c>
      <c r="BH38" s="34" t="str">
        <f t="shared" si="58"/>
        <v/>
      </c>
      <c r="BI38" s="34" t="str">
        <f t="shared" si="59"/>
        <v/>
      </c>
      <c r="BJ38" s="34" t="str">
        <f t="shared" si="60"/>
        <v/>
      </c>
      <c r="BK38" s="34" t="str">
        <f t="shared" si="61"/>
        <v/>
      </c>
      <c r="BL38" s="34" t="str">
        <f t="shared" si="62"/>
        <v/>
      </c>
      <c r="BM38" s="34" t="str">
        <f t="shared" si="63"/>
        <v/>
      </c>
      <c r="BN38" s="36" t="e">
        <f t="shared" si="21"/>
        <v>#DIV/0!</v>
      </c>
      <c r="BO38" s="36" t="e">
        <f t="shared" si="22"/>
        <v>#DIV/0!</v>
      </c>
      <c r="BP38" s="37" t="str">
        <f t="shared" si="23"/>
        <v/>
      </c>
      <c r="BQ38" s="37" t="str">
        <f t="shared" si="24"/>
        <v/>
      </c>
      <c r="BR38" s="37" t="str">
        <f t="shared" si="25"/>
        <v/>
      </c>
      <c r="BS38" s="37" t="str">
        <f t="shared" si="26"/>
        <v/>
      </c>
      <c r="BT38" s="37" t="str">
        <f t="shared" si="27"/>
        <v/>
      </c>
      <c r="BU38" s="37" t="str">
        <f t="shared" si="28"/>
        <v/>
      </c>
      <c r="BV38" s="37" t="str">
        <f t="shared" si="29"/>
        <v/>
      </c>
      <c r="BW38" s="37" t="str">
        <f t="shared" si="30"/>
        <v/>
      </c>
      <c r="BX38" s="37" t="str">
        <f t="shared" si="31"/>
        <v/>
      </c>
      <c r="BY38" s="37" t="str">
        <f t="shared" si="32"/>
        <v/>
      </c>
      <c r="BZ38" s="37" t="str">
        <f t="shared" si="33"/>
        <v/>
      </c>
      <c r="CA38" s="37" t="str">
        <f t="shared" si="34"/>
        <v/>
      </c>
      <c r="CB38" s="37" t="str">
        <f t="shared" si="35"/>
        <v/>
      </c>
      <c r="CC38" s="37" t="str">
        <f t="shared" si="36"/>
        <v/>
      </c>
      <c r="CD38" s="37" t="str">
        <f t="shared" si="37"/>
        <v/>
      </c>
      <c r="CE38" s="37" t="str">
        <f t="shared" si="38"/>
        <v/>
      </c>
      <c r="CF38" s="37" t="str">
        <f t="shared" si="39"/>
        <v/>
      </c>
      <c r="CG38" s="37" t="str">
        <f t="shared" si="40"/>
        <v/>
      </c>
      <c r="CH38" s="37" t="str">
        <f t="shared" si="41"/>
        <v/>
      </c>
      <c r="CI38" s="37" t="str">
        <f t="shared" si="42"/>
        <v/>
      </c>
    </row>
    <row r="39" spans="1:87" ht="12.75">
      <c r="A39" s="16"/>
      <c r="B39" s="14" t="str">
        <f>IF('Gene Table'!D38="","",'Gene Table'!D38)</f>
        <v>NM_001025366</v>
      </c>
      <c r="C39" s="14" t="s">
        <v>149</v>
      </c>
      <c r="D39" s="15" t="str">
        <f>IF(SUM('Test Sample Data'!D$3:D$98)&gt;10,IF(AND(ISNUMBER('Test Sample Data'!D38),'Test Sample Data'!D38&lt;$B$1,'Test Sample Data'!D38&gt;0),'Test Sample Data'!D38,$B$1),"")</f>
        <v/>
      </c>
      <c r="E39" s="15" t="str">
        <f>IF(SUM('Test Sample Data'!E$3:E$98)&gt;10,IF(AND(ISNUMBER('Test Sample Data'!E38),'Test Sample Data'!E38&lt;$B$1,'Test Sample Data'!E38&gt;0),'Test Sample Data'!E38,$B$1),"")</f>
        <v/>
      </c>
      <c r="F39" s="15" t="str">
        <f>IF(SUM('Test Sample Data'!F$3:F$98)&gt;10,IF(AND(ISNUMBER('Test Sample Data'!F38),'Test Sample Data'!F38&lt;$B$1,'Test Sample Data'!F38&gt;0),'Test Sample Data'!F38,$B$1),"")</f>
        <v/>
      </c>
      <c r="G39" s="15" t="str">
        <f>IF(SUM('Test Sample Data'!G$3:G$98)&gt;10,IF(AND(ISNUMBER('Test Sample Data'!G38),'Test Sample Data'!G38&lt;$B$1,'Test Sample Data'!G38&gt;0),'Test Sample Data'!G38,$B$1),"")</f>
        <v/>
      </c>
      <c r="H39" s="15" t="str">
        <f>IF(SUM('Test Sample Data'!H$3:H$98)&gt;10,IF(AND(ISNUMBER('Test Sample Data'!H38),'Test Sample Data'!H38&lt;$B$1,'Test Sample Data'!H38&gt;0),'Test Sample Data'!H38,$B$1),"")</f>
        <v/>
      </c>
      <c r="I39" s="15" t="str">
        <f>IF(SUM('Test Sample Data'!I$3:I$98)&gt;10,IF(AND(ISNUMBER('Test Sample Data'!I38),'Test Sample Data'!I38&lt;$B$1,'Test Sample Data'!I38&gt;0),'Test Sample Data'!I38,$B$1),"")</f>
        <v/>
      </c>
      <c r="J39" s="15" t="str">
        <f>IF(SUM('Test Sample Data'!J$3:J$98)&gt;10,IF(AND(ISNUMBER('Test Sample Data'!J38),'Test Sample Data'!J38&lt;$B$1,'Test Sample Data'!J38&gt;0),'Test Sample Data'!J38,$B$1),"")</f>
        <v/>
      </c>
      <c r="K39" s="15" t="str">
        <f>IF(SUM('Test Sample Data'!K$3:K$98)&gt;10,IF(AND(ISNUMBER('Test Sample Data'!K38),'Test Sample Data'!K38&lt;$B$1,'Test Sample Data'!K38&gt;0),'Test Sample Data'!K38,$B$1),"")</f>
        <v/>
      </c>
      <c r="L39" s="15" t="str">
        <f>IF(SUM('Test Sample Data'!L$3:L$98)&gt;10,IF(AND(ISNUMBER('Test Sample Data'!L38),'Test Sample Data'!L38&lt;$B$1,'Test Sample Data'!L38&gt;0),'Test Sample Data'!L38,$B$1),"")</f>
        <v/>
      </c>
      <c r="M39" s="15" t="str">
        <f>IF(SUM('Test Sample Data'!M$3:M$98)&gt;10,IF(AND(ISNUMBER('Test Sample Data'!M38),'Test Sample Data'!M38&lt;$B$1,'Test Sample Data'!M38&gt;0),'Test Sample Data'!M38,$B$1),"")</f>
        <v/>
      </c>
      <c r="N39" s="15" t="str">
        <f>'Gene Table'!D38</f>
        <v>NM_001025366</v>
      </c>
      <c r="O39" s="14" t="s">
        <v>149</v>
      </c>
      <c r="P39" s="15" t="str">
        <f>IF(SUM('Control Sample Data'!D$3:D$98)&gt;10,IF(AND(ISNUMBER('Control Sample Data'!D38),'Control Sample Data'!D38&lt;$B$1,'Control Sample Data'!D38&gt;0),'Control Sample Data'!D38,$B$1),"")</f>
        <v/>
      </c>
      <c r="Q39" s="15" t="str">
        <f>IF(SUM('Control Sample Data'!E$3:E$98)&gt;10,IF(AND(ISNUMBER('Control Sample Data'!E38),'Control Sample Data'!E38&lt;$B$1,'Control Sample Data'!E38&gt;0),'Control Sample Data'!E38,$B$1),"")</f>
        <v/>
      </c>
      <c r="R39" s="15" t="str">
        <f>IF(SUM('Control Sample Data'!F$3:F$98)&gt;10,IF(AND(ISNUMBER('Control Sample Data'!F38),'Control Sample Data'!F38&lt;$B$1,'Control Sample Data'!F38&gt;0),'Control Sample Data'!F38,$B$1),"")</f>
        <v/>
      </c>
      <c r="S39" s="15" t="str">
        <f>IF(SUM('Control Sample Data'!G$3:G$98)&gt;10,IF(AND(ISNUMBER('Control Sample Data'!G38),'Control Sample Data'!G38&lt;$B$1,'Control Sample Data'!G38&gt;0),'Control Sample Data'!G38,$B$1),"")</f>
        <v/>
      </c>
      <c r="T39" s="15" t="str">
        <f>IF(SUM('Control Sample Data'!H$3:H$98)&gt;10,IF(AND(ISNUMBER('Control Sample Data'!H38),'Control Sample Data'!H38&lt;$B$1,'Control Sample Data'!H38&gt;0),'Control Sample Data'!H38,$B$1),"")</f>
        <v/>
      </c>
      <c r="U39" s="15" t="str">
        <f>IF(SUM('Control Sample Data'!I$3:I$98)&gt;10,IF(AND(ISNUMBER('Control Sample Data'!I38),'Control Sample Data'!I38&lt;$B$1,'Control Sample Data'!I38&gt;0),'Control Sample Data'!I38,$B$1),"")</f>
        <v/>
      </c>
      <c r="V39" s="15" t="str">
        <f>IF(SUM('Control Sample Data'!J$3:J$98)&gt;10,IF(AND(ISNUMBER('Control Sample Data'!J38),'Control Sample Data'!J38&lt;$B$1,'Control Sample Data'!J38&gt;0),'Control Sample Data'!J38,$B$1),"")</f>
        <v/>
      </c>
      <c r="W39" s="15" t="str">
        <f>IF(SUM('Control Sample Data'!K$3:K$98)&gt;10,IF(AND(ISNUMBER('Control Sample Data'!K38),'Control Sample Data'!K38&lt;$B$1,'Control Sample Data'!K38&gt;0),'Control Sample Data'!K38,$B$1),"")</f>
        <v/>
      </c>
      <c r="X39" s="15" t="str">
        <f>IF(SUM('Control Sample Data'!L$3:L$98)&gt;10,IF(AND(ISNUMBER('Control Sample Data'!L38),'Control Sample Data'!L38&lt;$B$1,'Control Sample Data'!L38&gt;0),'Control Sample Data'!L38,$B$1),"")</f>
        <v/>
      </c>
      <c r="Y39" s="15" t="str">
        <f>IF(SUM('Control Sample Data'!M$3:M$98)&gt;10,IF(AND(ISNUMBER('Control Sample Data'!M38),'Control Sample Data'!M38&lt;$B$1,'Control Sample Data'!M38&gt;0),'Control Sample Data'!M38,$B$1),"")</f>
        <v/>
      </c>
      <c r="AT39" s="34" t="str">
        <f t="shared" si="44"/>
        <v/>
      </c>
      <c r="AU39" s="34" t="str">
        <f t="shared" si="45"/>
        <v/>
      </c>
      <c r="AV39" s="34" t="str">
        <f t="shared" si="46"/>
        <v/>
      </c>
      <c r="AW39" s="34" t="str">
        <f t="shared" si="47"/>
        <v/>
      </c>
      <c r="AX39" s="34" t="str">
        <f t="shared" si="48"/>
        <v/>
      </c>
      <c r="AY39" s="34" t="str">
        <f t="shared" si="49"/>
        <v/>
      </c>
      <c r="AZ39" s="34" t="str">
        <f t="shared" si="50"/>
        <v/>
      </c>
      <c r="BA39" s="34" t="str">
        <f t="shared" si="51"/>
        <v/>
      </c>
      <c r="BB39" s="34" t="str">
        <f t="shared" si="52"/>
        <v/>
      </c>
      <c r="BC39" s="34" t="str">
        <f t="shared" si="53"/>
        <v/>
      </c>
      <c r="BD39" s="34" t="str">
        <f t="shared" si="54"/>
        <v/>
      </c>
      <c r="BE39" s="34" t="str">
        <f t="shared" si="55"/>
        <v/>
      </c>
      <c r="BF39" s="34" t="str">
        <f t="shared" si="56"/>
        <v/>
      </c>
      <c r="BG39" s="34" t="str">
        <f t="shared" si="57"/>
        <v/>
      </c>
      <c r="BH39" s="34" t="str">
        <f t="shared" si="58"/>
        <v/>
      </c>
      <c r="BI39" s="34" t="str">
        <f t="shared" si="59"/>
        <v/>
      </c>
      <c r="BJ39" s="34" t="str">
        <f t="shared" si="60"/>
        <v/>
      </c>
      <c r="BK39" s="34" t="str">
        <f t="shared" si="61"/>
        <v/>
      </c>
      <c r="BL39" s="34" t="str">
        <f t="shared" si="62"/>
        <v/>
      </c>
      <c r="BM39" s="34" t="str">
        <f t="shared" si="63"/>
        <v/>
      </c>
      <c r="BN39" s="36" t="e">
        <f t="shared" si="21"/>
        <v>#DIV/0!</v>
      </c>
      <c r="BO39" s="36" t="e">
        <f t="shared" si="22"/>
        <v>#DIV/0!</v>
      </c>
      <c r="BP39" s="37" t="str">
        <f t="shared" si="23"/>
        <v/>
      </c>
      <c r="BQ39" s="37" t="str">
        <f t="shared" si="24"/>
        <v/>
      </c>
      <c r="BR39" s="37" t="str">
        <f t="shared" si="25"/>
        <v/>
      </c>
      <c r="BS39" s="37" t="str">
        <f t="shared" si="26"/>
        <v/>
      </c>
      <c r="BT39" s="37" t="str">
        <f t="shared" si="27"/>
        <v/>
      </c>
      <c r="BU39" s="37" t="str">
        <f t="shared" si="28"/>
        <v/>
      </c>
      <c r="BV39" s="37" t="str">
        <f t="shared" si="29"/>
        <v/>
      </c>
      <c r="BW39" s="37" t="str">
        <f t="shared" si="30"/>
        <v/>
      </c>
      <c r="BX39" s="37" t="str">
        <f t="shared" si="31"/>
        <v/>
      </c>
      <c r="BY39" s="37" t="str">
        <f t="shared" si="32"/>
        <v/>
      </c>
      <c r="BZ39" s="37" t="str">
        <f t="shared" si="33"/>
        <v/>
      </c>
      <c r="CA39" s="37" t="str">
        <f t="shared" si="34"/>
        <v/>
      </c>
      <c r="CB39" s="37" t="str">
        <f t="shared" si="35"/>
        <v/>
      </c>
      <c r="CC39" s="37" t="str">
        <f t="shared" si="36"/>
        <v/>
      </c>
      <c r="CD39" s="37" t="str">
        <f t="shared" si="37"/>
        <v/>
      </c>
      <c r="CE39" s="37" t="str">
        <f t="shared" si="38"/>
        <v/>
      </c>
      <c r="CF39" s="37" t="str">
        <f t="shared" si="39"/>
        <v/>
      </c>
      <c r="CG39" s="37" t="str">
        <f t="shared" si="40"/>
        <v/>
      </c>
      <c r="CH39" s="37" t="str">
        <f t="shared" si="41"/>
        <v/>
      </c>
      <c r="CI39" s="37" t="str">
        <f t="shared" si="42"/>
        <v/>
      </c>
    </row>
    <row r="40" spans="1:87" ht="12.75">
      <c r="A40" s="16"/>
      <c r="B40" s="14" t="str">
        <f>IF('Gene Table'!D39="","",'Gene Table'!D39)</f>
        <v>NM_001071</v>
      </c>
      <c r="C40" s="14" t="s">
        <v>153</v>
      </c>
      <c r="D40" s="15" t="str">
        <f>IF(SUM('Test Sample Data'!D$3:D$98)&gt;10,IF(AND(ISNUMBER('Test Sample Data'!D39),'Test Sample Data'!D39&lt;$B$1,'Test Sample Data'!D39&gt;0),'Test Sample Data'!D39,$B$1),"")</f>
        <v/>
      </c>
      <c r="E40" s="15" t="str">
        <f>IF(SUM('Test Sample Data'!E$3:E$98)&gt;10,IF(AND(ISNUMBER('Test Sample Data'!E39),'Test Sample Data'!E39&lt;$B$1,'Test Sample Data'!E39&gt;0),'Test Sample Data'!E39,$B$1),"")</f>
        <v/>
      </c>
      <c r="F40" s="15" t="str">
        <f>IF(SUM('Test Sample Data'!F$3:F$98)&gt;10,IF(AND(ISNUMBER('Test Sample Data'!F39),'Test Sample Data'!F39&lt;$B$1,'Test Sample Data'!F39&gt;0),'Test Sample Data'!F39,$B$1),"")</f>
        <v/>
      </c>
      <c r="G40" s="15" t="str">
        <f>IF(SUM('Test Sample Data'!G$3:G$98)&gt;10,IF(AND(ISNUMBER('Test Sample Data'!G39),'Test Sample Data'!G39&lt;$B$1,'Test Sample Data'!G39&gt;0),'Test Sample Data'!G39,$B$1),"")</f>
        <v/>
      </c>
      <c r="H40" s="15" t="str">
        <f>IF(SUM('Test Sample Data'!H$3:H$98)&gt;10,IF(AND(ISNUMBER('Test Sample Data'!H39),'Test Sample Data'!H39&lt;$B$1,'Test Sample Data'!H39&gt;0),'Test Sample Data'!H39,$B$1),"")</f>
        <v/>
      </c>
      <c r="I40" s="15" t="str">
        <f>IF(SUM('Test Sample Data'!I$3:I$98)&gt;10,IF(AND(ISNUMBER('Test Sample Data'!I39),'Test Sample Data'!I39&lt;$B$1,'Test Sample Data'!I39&gt;0),'Test Sample Data'!I39,$B$1),"")</f>
        <v/>
      </c>
      <c r="J40" s="15" t="str">
        <f>IF(SUM('Test Sample Data'!J$3:J$98)&gt;10,IF(AND(ISNUMBER('Test Sample Data'!J39),'Test Sample Data'!J39&lt;$B$1,'Test Sample Data'!J39&gt;0),'Test Sample Data'!J39,$B$1),"")</f>
        <v/>
      </c>
      <c r="K40" s="15" t="str">
        <f>IF(SUM('Test Sample Data'!K$3:K$98)&gt;10,IF(AND(ISNUMBER('Test Sample Data'!K39),'Test Sample Data'!K39&lt;$B$1,'Test Sample Data'!K39&gt;0),'Test Sample Data'!K39,$B$1),"")</f>
        <v/>
      </c>
      <c r="L40" s="15" t="str">
        <f>IF(SUM('Test Sample Data'!L$3:L$98)&gt;10,IF(AND(ISNUMBER('Test Sample Data'!L39),'Test Sample Data'!L39&lt;$B$1,'Test Sample Data'!L39&gt;0),'Test Sample Data'!L39,$B$1),"")</f>
        <v/>
      </c>
      <c r="M40" s="15" t="str">
        <f>IF(SUM('Test Sample Data'!M$3:M$98)&gt;10,IF(AND(ISNUMBER('Test Sample Data'!M39),'Test Sample Data'!M39&lt;$B$1,'Test Sample Data'!M39&gt;0),'Test Sample Data'!M39,$B$1),"")</f>
        <v/>
      </c>
      <c r="N40" s="15" t="str">
        <f>'Gene Table'!D39</f>
        <v>NM_001071</v>
      </c>
      <c r="O40" s="14" t="s">
        <v>153</v>
      </c>
      <c r="P40" s="15" t="str">
        <f>IF(SUM('Control Sample Data'!D$3:D$98)&gt;10,IF(AND(ISNUMBER('Control Sample Data'!D39),'Control Sample Data'!D39&lt;$B$1,'Control Sample Data'!D39&gt;0),'Control Sample Data'!D39,$B$1),"")</f>
        <v/>
      </c>
      <c r="Q40" s="15" t="str">
        <f>IF(SUM('Control Sample Data'!E$3:E$98)&gt;10,IF(AND(ISNUMBER('Control Sample Data'!E39),'Control Sample Data'!E39&lt;$B$1,'Control Sample Data'!E39&gt;0),'Control Sample Data'!E39,$B$1),"")</f>
        <v/>
      </c>
      <c r="R40" s="15" t="str">
        <f>IF(SUM('Control Sample Data'!F$3:F$98)&gt;10,IF(AND(ISNUMBER('Control Sample Data'!F39),'Control Sample Data'!F39&lt;$B$1,'Control Sample Data'!F39&gt;0),'Control Sample Data'!F39,$B$1),"")</f>
        <v/>
      </c>
      <c r="S40" s="15" t="str">
        <f>IF(SUM('Control Sample Data'!G$3:G$98)&gt;10,IF(AND(ISNUMBER('Control Sample Data'!G39),'Control Sample Data'!G39&lt;$B$1,'Control Sample Data'!G39&gt;0),'Control Sample Data'!G39,$B$1),"")</f>
        <v/>
      </c>
      <c r="T40" s="15" t="str">
        <f>IF(SUM('Control Sample Data'!H$3:H$98)&gt;10,IF(AND(ISNUMBER('Control Sample Data'!H39),'Control Sample Data'!H39&lt;$B$1,'Control Sample Data'!H39&gt;0),'Control Sample Data'!H39,$B$1),"")</f>
        <v/>
      </c>
      <c r="U40" s="15" t="str">
        <f>IF(SUM('Control Sample Data'!I$3:I$98)&gt;10,IF(AND(ISNUMBER('Control Sample Data'!I39),'Control Sample Data'!I39&lt;$B$1,'Control Sample Data'!I39&gt;0),'Control Sample Data'!I39,$B$1),"")</f>
        <v/>
      </c>
      <c r="V40" s="15" t="str">
        <f>IF(SUM('Control Sample Data'!J$3:J$98)&gt;10,IF(AND(ISNUMBER('Control Sample Data'!J39),'Control Sample Data'!J39&lt;$B$1,'Control Sample Data'!J39&gt;0),'Control Sample Data'!J39,$B$1),"")</f>
        <v/>
      </c>
      <c r="W40" s="15" t="str">
        <f>IF(SUM('Control Sample Data'!K$3:K$98)&gt;10,IF(AND(ISNUMBER('Control Sample Data'!K39),'Control Sample Data'!K39&lt;$B$1,'Control Sample Data'!K39&gt;0),'Control Sample Data'!K39,$B$1),"")</f>
        <v/>
      </c>
      <c r="X40" s="15" t="str">
        <f>IF(SUM('Control Sample Data'!L$3:L$98)&gt;10,IF(AND(ISNUMBER('Control Sample Data'!L39),'Control Sample Data'!L39&lt;$B$1,'Control Sample Data'!L39&gt;0),'Control Sample Data'!L39,$B$1),"")</f>
        <v/>
      </c>
      <c r="Y40" s="15" t="str">
        <f>IF(SUM('Control Sample Data'!M$3:M$98)&gt;10,IF(AND(ISNUMBER('Control Sample Data'!M39),'Control Sample Data'!M39&lt;$B$1,'Control Sample Data'!M39&gt;0),'Control Sample Data'!M39,$B$1),"")</f>
        <v/>
      </c>
      <c r="AT40" s="34" t="str">
        <f t="shared" si="44"/>
        <v/>
      </c>
      <c r="AU40" s="34" t="str">
        <f t="shared" si="45"/>
        <v/>
      </c>
      <c r="AV40" s="34" t="str">
        <f t="shared" si="46"/>
        <v/>
      </c>
      <c r="AW40" s="34" t="str">
        <f t="shared" si="47"/>
        <v/>
      </c>
      <c r="AX40" s="34" t="str">
        <f t="shared" si="48"/>
        <v/>
      </c>
      <c r="AY40" s="34" t="str">
        <f t="shared" si="49"/>
        <v/>
      </c>
      <c r="AZ40" s="34" t="str">
        <f t="shared" si="50"/>
        <v/>
      </c>
      <c r="BA40" s="34" t="str">
        <f t="shared" si="51"/>
        <v/>
      </c>
      <c r="BB40" s="34" t="str">
        <f t="shared" si="52"/>
        <v/>
      </c>
      <c r="BC40" s="34" t="str">
        <f t="shared" si="53"/>
        <v/>
      </c>
      <c r="BD40" s="34" t="str">
        <f t="shared" si="54"/>
        <v/>
      </c>
      <c r="BE40" s="34" t="str">
        <f t="shared" si="55"/>
        <v/>
      </c>
      <c r="BF40" s="34" t="str">
        <f t="shared" si="56"/>
        <v/>
      </c>
      <c r="BG40" s="34" t="str">
        <f t="shared" si="57"/>
        <v/>
      </c>
      <c r="BH40" s="34" t="str">
        <f t="shared" si="58"/>
        <v/>
      </c>
      <c r="BI40" s="34" t="str">
        <f t="shared" si="59"/>
        <v/>
      </c>
      <c r="BJ40" s="34" t="str">
        <f t="shared" si="60"/>
        <v/>
      </c>
      <c r="BK40" s="34" t="str">
        <f t="shared" si="61"/>
        <v/>
      </c>
      <c r="BL40" s="34" t="str">
        <f t="shared" si="62"/>
        <v/>
      </c>
      <c r="BM40" s="34" t="str">
        <f t="shared" si="63"/>
        <v/>
      </c>
      <c r="BN40" s="36" t="e">
        <f t="shared" si="21"/>
        <v>#DIV/0!</v>
      </c>
      <c r="BO40" s="36" t="e">
        <f t="shared" si="22"/>
        <v>#DIV/0!</v>
      </c>
      <c r="BP40" s="37" t="str">
        <f t="shared" si="23"/>
        <v/>
      </c>
      <c r="BQ40" s="37" t="str">
        <f t="shared" si="24"/>
        <v/>
      </c>
      <c r="BR40" s="37" t="str">
        <f t="shared" si="25"/>
        <v/>
      </c>
      <c r="BS40" s="37" t="str">
        <f t="shared" si="26"/>
        <v/>
      </c>
      <c r="BT40" s="37" t="str">
        <f t="shared" si="27"/>
        <v/>
      </c>
      <c r="BU40" s="37" t="str">
        <f t="shared" si="28"/>
        <v/>
      </c>
      <c r="BV40" s="37" t="str">
        <f t="shared" si="29"/>
        <v/>
      </c>
      <c r="BW40" s="37" t="str">
        <f t="shared" si="30"/>
        <v/>
      </c>
      <c r="BX40" s="37" t="str">
        <f t="shared" si="31"/>
        <v/>
      </c>
      <c r="BY40" s="37" t="str">
        <f t="shared" si="32"/>
        <v/>
      </c>
      <c r="BZ40" s="37" t="str">
        <f t="shared" si="33"/>
        <v/>
      </c>
      <c r="CA40" s="37" t="str">
        <f t="shared" si="34"/>
        <v/>
      </c>
      <c r="CB40" s="37" t="str">
        <f t="shared" si="35"/>
        <v/>
      </c>
      <c r="CC40" s="37" t="str">
        <f t="shared" si="36"/>
        <v/>
      </c>
      <c r="CD40" s="37" t="str">
        <f t="shared" si="37"/>
        <v/>
      </c>
      <c r="CE40" s="37" t="str">
        <f t="shared" si="38"/>
        <v/>
      </c>
      <c r="CF40" s="37" t="str">
        <f t="shared" si="39"/>
        <v/>
      </c>
      <c r="CG40" s="37" t="str">
        <f t="shared" si="40"/>
        <v/>
      </c>
      <c r="CH40" s="37" t="str">
        <f t="shared" si="41"/>
        <v/>
      </c>
      <c r="CI40" s="37" t="str">
        <f t="shared" si="42"/>
        <v/>
      </c>
    </row>
    <row r="41" spans="1:87" ht="12.75">
      <c r="A41" s="16"/>
      <c r="B41" s="14" t="str">
        <f>IF('Gene Table'!D40="","",'Gene Table'!D40)</f>
        <v>NM_020529</v>
      </c>
      <c r="C41" s="14" t="s">
        <v>157</v>
      </c>
      <c r="D41" s="15" t="str">
        <f>IF(SUM('Test Sample Data'!D$3:D$98)&gt;10,IF(AND(ISNUMBER('Test Sample Data'!D40),'Test Sample Data'!D40&lt;$B$1,'Test Sample Data'!D40&gt;0),'Test Sample Data'!D40,$B$1),"")</f>
        <v/>
      </c>
      <c r="E41" s="15" t="str">
        <f>IF(SUM('Test Sample Data'!E$3:E$98)&gt;10,IF(AND(ISNUMBER('Test Sample Data'!E40),'Test Sample Data'!E40&lt;$B$1,'Test Sample Data'!E40&gt;0),'Test Sample Data'!E40,$B$1),"")</f>
        <v/>
      </c>
      <c r="F41" s="15" t="str">
        <f>IF(SUM('Test Sample Data'!F$3:F$98)&gt;10,IF(AND(ISNUMBER('Test Sample Data'!F40),'Test Sample Data'!F40&lt;$B$1,'Test Sample Data'!F40&gt;0),'Test Sample Data'!F40,$B$1),"")</f>
        <v/>
      </c>
      <c r="G41" s="15" t="str">
        <f>IF(SUM('Test Sample Data'!G$3:G$98)&gt;10,IF(AND(ISNUMBER('Test Sample Data'!G40),'Test Sample Data'!G40&lt;$B$1,'Test Sample Data'!G40&gt;0),'Test Sample Data'!G40,$B$1),"")</f>
        <v/>
      </c>
      <c r="H41" s="15" t="str">
        <f>IF(SUM('Test Sample Data'!H$3:H$98)&gt;10,IF(AND(ISNUMBER('Test Sample Data'!H40),'Test Sample Data'!H40&lt;$B$1,'Test Sample Data'!H40&gt;0),'Test Sample Data'!H40,$B$1),"")</f>
        <v/>
      </c>
      <c r="I41" s="15" t="str">
        <f>IF(SUM('Test Sample Data'!I$3:I$98)&gt;10,IF(AND(ISNUMBER('Test Sample Data'!I40),'Test Sample Data'!I40&lt;$B$1,'Test Sample Data'!I40&gt;0),'Test Sample Data'!I40,$B$1),"")</f>
        <v/>
      </c>
      <c r="J41" s="15" t="str">
        <f>IF(SUM('Test Sample Data'!J$3:J$98)&gt;10,IF(AND(ISNUMBER('Test Sample Data'!J40),'Test Sample Data'!J40&lt;$B$1,'Test Sample Data'!J40&gt;0),'Test Sample Data'!J40,$B$1),"")</f>
        <v/>
      </c>
      <c r="K41" s="15" t="str">
        <f>IF(SUM('Test Sample Data'!K$3:K$98)&gt;10,IF(AND(ISNUMBER('Test Sample Data'!K40),'Test Sample Data'!K40&lt;$B$1,'Test Sample Data'!K40&gt;0),'Test Sample Data'!K40,$B$1),"")</f>
        <v/>
      </c>
      <c r="L41" s="15" t="str">
        <f>IF(SUM('Test Sample Data'!L$3:L$98)&gt;10,IF(AND(ISNUMBER('Test Sample Data'!L40),'Test Sample Data'!L40&lt;$B$1,'Test Sample Data'!L40&gt;0),'Test Sample Data'!L40,$B$1),"")</f>
        <v/>
      </c>
      <c r="M41" s="15" t="str">
        <f>IF(SUM('Test Sample Data'!M$3:M$98)&gt;10,IF(AND(ISNUMBER('Test Sample Data'!M40),'Test Sample Data'!M40&lt;$B$1,'Test Sample Data'!M40&gt;0),'Test Sample Data'!M40,$B$1),"")</f>
        <v/>
      </c>
      <c r="N41" s="15" t="str">
        <f>'Gene Table'!D40</f>
        <v>NM_020529</v>
      </c>
      <c r="O41" s="14" t="s">
        <v>157</v>
      </c>
      <c r="P41" s="15" t="str">
        <f>IF(SUM('Control Sample Data'!D$3:D$98)&gt;10,IF(AND(ISNUMBER('Control Sample Data'!D40),'Control Sample Data'!D40&lt;$B$1,'Control Sample Data'!D40&gt;0),'Control Sample Data'!D40,$B$1),"")</f>
        <v/>
      </c>
      <c r="Q41" s="15" t="str">
        <f>IF(SUM('Control Sample Data'!E$3:E$98)&gt;10,IF(AND(ISNUMBER('Control Sample Data'!E40),'Control Sample Data'!E40&lt;$B$1,'Control Sample Data'!E40&gt;0),'Control Sample Data'!E40,$B$1),"")</f>
        <v/>
      </c>
      <c r="R41" s="15" t="str">
        <f>IF(SUM('Control Sample Data'!F$3:F$98)&gt;10,IF(AND(ISNUMBER('Control Sample Data'!F40),'Control Sample Data'!F40&lt;$B$1,'Control Sample Data'!F40&gt;0),'Control Sample Data'!F40,$B$1),"")</f>
        <v/>
      </c>
      <c r="S41" s="15" t="str">
        <f>IF(SUM('Control Sample Data'!G$3:G$98)&gt;10,IF(AND(ISNUMBER('Control Sample Data'!G40),'Control Sample Data'!G40&lt;$B$1,'Control Sample Data'!G40&gt;0),'Control Sample Data'!G40,$B$1),"")</f>
        <v/>
      </c>
      <c r="T41" s="15" t="str">
        <f>IF(SUM('Control Sample Data'!H$3:H$98)&gt;10,IF(AND(ISNUMBER('Control Sample Data'!H40),'Control Sample Data'!H40&lt;$B$1,'Control Sample Data'!H40&gt;0),'Control Sample Data'!H40,$B$1),"")</f>
        <v/>
      </c>
      <c r="U41" s="15" t="str">
        <f>IF(SUM('Control Sample Data'!I$3:I$98)&gt;10,IF(AND(ISNUMBER('Control Sample Data'!I40),'Control Sample Data'!I40&lt;$B$1,'Control Sample Data'!I40&gt;0),'Control Sample Data'!I40,$B$1),"")</f>
        <v/>
      </c>
      <c r="V41" s="15" t="str">
        <f>IF(SUM('Control Sample Data'!J$3:J$98)&gt;10,IF(AND(ISNUMBER('Control Sample Data'!J40),'Control Sample Data'!J40&lt;$B$1,'Control Sample Data'!J40&gt;0),'Control Sample Data'!J40,$B$1),"")</f>
        <v/>
      </c>
      <c r="W41" s="15" t="str">
        <f>IF(SUM('Control Sample Data'!K$3:K$98)&gt;10,IF(AND(ISNUMBER('Control Sample Data'!K40),'Control Sample Data'!K40&lt;$B$1,'Control Sample Data'!K40&gt;0),'Control Sample Data'!K40,$B$1),"")</f>
        <v/>
      </c>
      <c r="X41" s="15" t="str">
        <f>IF(SUM('Control Sample Data'!L$3:L$98)&gt;10,IF(AND(ISNUMBER('Control Sample Data'!L40),'Control Sample Data'!L40&lt;$B$1,'Control Sample Data'!L40&gt;0),'Control Sample Data'!L40,$B$1),"")</f>
        <v/>
      </c>
      <c r="Y41" s="15" t="str">
        <f>IF(SUM('Control Sample Data'!M$3:M$98)&gt;10,IF(AND(ISNUMBER('Control Sample Data'!M40),'Control Sample Data'!M40&lt;$B$1,'Control Sample Data'!M40&gt;0),'Control Sample Data'!M40,$B$1),"")</f>
        <v/>
      </c>
      <c r="AT41" s="34" t="str">
        <f t="shared" si="44"/>
        <v/>
      </c>
      <c r="AU41" s="34" t="str">
        <f t="shared" si="45"/>
        <v/>
      </c>
      <c r="AV41" s="34" t="str">
        <f t="shared" si="46"/>
        <v/>
      </c>
      <c r="AW41" s="34" t="str">
        <f t="shared" si="47"/>
        <v/>
      </c>
      <c r="AX41" s="34" t="str">
        <f t="shared" si="48"/>
        <v/>
      </c>
      <c r="AY41" s="34" t="str">
        <f t="shared" si="49"/>
        <v/>
      </c>
      <c r="AZ41" s="34" t="str">
        <f t="shared" si="50"/>
        <v/>
      </c>
      <c r="BA41" s="34" t="str">
        <f t="shared" si="51"/>
        <v/>
      </c>
      <c r="BB41" s="34" t="str">
        <f t="shared" si="52"/>
        <v/>
      </c>
      <c r="BC41" s="34" t="str">
        <f t="shared" si="53"/>
        <v/>
      </c>
      <c r="BD41" s="34" t="str">
        <f t="shared" si="54"/>
        <v/>
      </c>
      <c r="BE41" s="34" t="str">
        <f t="shared" si="55"/>
        <v/>
      </c>
      <c r="BF41" s="34" t="str">
        <f t="shared" si="56"/>
        <v/>
      </c>
      <c r="BG41" s="34" t="str">
        <f t="shared" si="57"/>
        <v/>
      </c>
      <c r="BH41" s="34" t="str">
        <f t="shared" si="58"/>
        <v/>
      </c>
      <c r="BI41" s="34" t="str">
        <f t="shared" si="59"/>
        <v/>
      </c>
      <c r="BJ41" s="34" t="str">
        <f t="shared" si="60"/>
        <v/>
      </c>
      <c r="BK41" s="34" t="str">
        <f t="shared" si="61"/>
        <v/>
      </c>
      <c r="BL41" s="34" t="str">
        <f t="shared" si="62"/>
        <v/>
      </c>
      <c r="BM41" s="34" t="str">
        <f t="shared" si="63"/>
        <v/>
      </c>
      <c r="BN41" s="36" t="e">
        <f t="shared" si="21"/>
        <v>#DIV/0!</v>
      </c>
      <c r="BO41" s="36" t="e">
        <f t="shared" si="22"/>
        <v>#DIV/0!</v>
      </c>
      <c r="BP41" s="37" t="str">
        <f t="shared" si="23"/>
        <v/>
      </c>
      <c r="BQ41" s="37" t="str">
        <f t="shared" si="24"/>
        <v/>
      </c>
      <c r="BR41" s="37" t="str">
        <f t="shared" si="25"/>
        <v/>
      </c>
      <c r="BS41" s="37" t="str">
        <f t="shared" si="26"/>
        <v/>
      </c>
      <c r="BT41" s="37" t="str">
        <f t="shared" si="27"/>
        <v/>
      </c>
      <c r="BU41" s="37" t="str">
        <f t="shared" si="28"/>
        <v/>
      </c>
      <c r="BV41" s="37" t="str">
        <f t="shared" si="29"/>
        <v/>
      </c>
      <c r="BW41" s="37" t="str">
        <f t="shared" si="30"/>
        <v/>
      </c>
      <c r="BX41" s="37" t="str">
        <f t="shared" si="31"/>
        <v/>
      </c>
      <c r="BY41" s="37" t="str">
        <f t="shared" si="32"/>
        <v/>
      </c>
      <c r="BZ41" s="37" t="str">
        <f t="shared" si="33"/>
        <v/>
      </c>
      <c r="CA41" s="37" t="str">
        <f t="shared" si="34"/>
        <v/>
      </c>
      <c r="CB41" s="37" t="str">
        <f t="shared" si="35"/>
        <v/>
      </c>
      <c r="CC41" s="37" t="str">
        <f t="shared" si="36"/>
        <v/>
      </c>
      <c r="CD41" s="37" t="str">
        <f t="shared" si="37"/>
        <v/>
      </c>
      <c r="CE41" s="37" t="str">
        <f t="shared" si="38"/>
        <v/>
      </c>
      <c r="CF41" s="37" t="str">
        <f t="shared" si="39"/>
        <v/>
      </c>
      <c r="CG41" s="37" t="str">
        <f t="shared" si="40"/>
        <v/>
      </c>
      <c r="CH41" s="37" t="str">
        <f t="shared" si="41"/>
        <v/>
      </c>
      <c r="CI41" s="37" t="str">
        <f t="shared" si="42"/>
        <v/>
      </c>
    </row>
    <row r="42" spans="1:87" ht="12.75" customHeight="1">
      <c r="A42" s="16"/>
      <c r="B42" s="14" t="str">
        <f>IF('Gene Table'!D41="","",'Gene Table'!D41)</f>
        <v>NM_003998</v>
      </c>
      <c r="C42" s="14" t="s">
        <v>161</v>
      </c>
      <c r="D42" s="15" t="str">
        <f>IF(SUM('Test Sample Data'!D$3:D$98)&gt;10,IF(AND(ISNUMBER('Test Sample Data'!D41),'Test Sample Data'!D41&lt;$B$1,'Test Sample Data'!D41&gt;0),'Test Sample Data'!D41,$B$1),"")</f>
        <v/>
      </c>
      <c r="E42" s="15" t="str">
        <f>IF(SUM('Test Sample Data'!E$3:E$98)&gt;10,IF(AND(ISNUMBER('Test Sample Data'!E41),'Test Sample Data'!E41&lt;$B$1,'Test Sample Data'!E41&gt;0),'Test Sample Data'!E41,$B$1),"")</f>
        <v/>
      </c>
      <c r="F42" s="15" t="str">
        <f>IF(SUM('Test Sample Data'!F$3:F$98)&gt;10,IF(AND(ISNUMBER('Test Sample Data'!F41),'Test Sample Data'!F41&lt;$B$1,'Test Sample Data'!F41&gt;0),'Test Sample Data'!F41,$B$1),"")</f>
        <v/>
      </c>
      <c r="G42" s="15" t="str">
        <f>IF(SUM('Test Sample Data'!G$3:G$98)&gt;10,IF(AND(ISNUMBER('Test Sample Data'!G41),'Test Sample Data'!G41&lt;$B$1,'Test Sample Data'!G41&gt;0),'Test Sample Data'!G41,$B$1),"")</f>
        <v/>
      </c>
      <c r="H42" s="15" t="str">
        <f>IF(SUM('Test Sample Data'!H$3:H$98)&gt;10,IF(AND(ISNUMBER('Test Sample Data'!H41),'Test Sample Data'!H41&lt;$B$1,'Test Sample Data'!H41&gt;0),'Test Sample Data'!H41,$B$1),"")</f>
        <v/>
      </c>
      <c r="I42" s="15" t="str">
        <f>IF(SUM('Test Sample Data'!I$3:I$98)&gt;10,IF(AND(ISNUMBER('Test Sample Data'!I41),'Test Sample Data'!I41&lt;$B$1,'Test Sample Data'!I41&gt;0),'Test Sample Data'!I41,$B$1),"")</f>
        <v/>
      </c>
      <c r="J42" s="15" t="str">
        <f>IF(SUM('Test Sample Data'!J$3:J$98)&gt;10,IF(AND(ISNUMBER('Test Sample Data'!J41),'Test Sample Data'!J41&lt;$B$1,'Test Sample Data'!J41&gt;0),'Test Sample Data'!J41,$B$1),"")</f>
        <v/>
      </c>
      <c r="K42" s="15" t="str">
        <f>IF(SUM('Test Sample Data'!K$3:K$98)&gt;10,IF(AND(ISNUMBER('Test Sample Data'!K41),'Test Sample Data'!K41&lt;$B$1,'Test Sample Data'!K41&gt;0),'Test Sample Data'!K41,$B$1),"")</f>
        <v/>
      </c>
      <c r="L42" s="15" t="str">
        <f>IF(SUM('Test Sample Data'!L$3:L$98)&gt;10,IF(AND(ISNUMBER('Test Sample Data'!L41),'Test Sample Data'!L41&lt;$B$1,'Test Sample Data'!L41&gt;0),'Test Sample Data'!L41,$B$1),"")</f>
        <v/>
      </c>
      <c r="M42" s="15" t="str">
        <f>IF(SUM('Test Sample Data'!M$3:M$98)&gt;10,IF(AND(ISNUMBER('Test Sample Data'!M41),'Test Sample Data'!M41&lt;$B$1,'Test Sample Data'!M41&gt;0),'Test Sample Data'!M41,$B$1),"")</f>
        <v/>
      </c>
      <c r="N42" s="15" t="str">
        <f>'Gene Table'!D41</f>
        <v>NM_003998</v>
      </c>
      <c r="O42" s="14" t="s">
        <v>161</v>
      </c>
      <c r="P42" s="15" t="str">
        <f>IF(SUM('Control Sample Data'!D$3:D$98)&gt;10,IF(AND(ISNUMBER('Control Sample Data'!D41),'Control Sample Data'!D41&lt;$B$1,'Control Sample Data'!D41&gt;0),'Control Sample Data'!D41,$B$1),"")</f>
        <v/>
      </c>
      <c r="Q42" s="15" t="str">
        <f>IF(SUM('Control Sample Data'!E$3:E$98)&gt;10,IF(AND(ISNUMBER('Control Sample Data'!E41),'Control Sample Data'!E41&lt;$B$1,'Control Sample Data'!E41&gt;0),'Control Sample Data'!E41,$B$1),"")</f>
        <v/>
      </c>
      <c r="R42" s="15" t="str">
        <f>IF(SUM('Control Sample Data'!F$3:F$98)&gt;10,IF(AND(ISNUMBER('Control Sample Data'!F41),'Control Sample Data'!F41&lt;$B$1,'Control Sample Data'!F41&gt;0),'Control Sample Data'!F41,$B$1),"")</f>
        <v/>
      </c>
      <c r="S42" s="15" t="str">
        <f>IF(SUM('Control Sample Data'!G$3:G$98)&gt;10,IF(AND(ISNUMBER('Control Sample Data'!G41),'Control Sample Data'!G41&lt;$B$1,'Control Sample Data'!G41&gt;0),'Control Sample Data'!G41,$B$1),"")</f>
        <v/>
      </c>
      <c r="T42" s="15" t="str">
        <f>IF(SUM('Control Sample Data'!H$3:H$98)&gt;10,IF(AND(ISNUMBER('Control Sample Data'!H41),'Control Sample Data'!H41&lt;$B$1,'Control Sample Data'!H41&gt;0),'Control Sample Data'!H41,$B$1),"")</f>
        <v/>
      </c>
      <c r="U42" s="15" t="str">
        <f>IF(SUM('Control Sample Data'!I$3:I$98)&gt;10,IF(AND(ISNUMBER('Control Sample Data'!I41),'Control Sample Data'!I41&lt;$B$1,'Control Sample Data'!I41&gt;0),'Control Sample Data'!I41,$B$1),"")</f>
        <v/>
      </c>
      <c r="V42" s="15" t="str">
        <f>IF(SUM('Control Sample Data'!J$3:J$98)&gt;10,IF(AND(ISNUMBER('Control Sample Data'!J41),'Control Sample Data'!J41&lt;$B$1,'Control Sample Data'!J41&gt;0),'Control Sample Data'!J41,$B$1),"")</f>
        <v/>
      </c>
      <c r="W42" s="15" t="str">
        <f>IF(SUM('Control Sample Data'!K$3:K$98)&gt;10,IF(AND(ISNUMBER('Control Sample Data'!K41),'Control Sample Data'!K41&lt;$B$1,'Control Sample Data'!K41&gt;0),'Control Sample Data'!K41,$B$1),"")</f>
        <v/>
      </c>
      <c r="X42" s="15" t="str">
        <f>IF(SUM('Control Sample Data'!L$3:L$98)&gt;10,IF(AND(ISNUMBER('Control Sample Data'!L41),'Control Sample Data'!L41&lt;$B$1,'Control Sample Data'!L41&gt;0),'Control Sample Data'!L41,$B$1),"")</f>
        <v/>
      </c>
      <c r="Y42" s="15" t="str">
        <f>IF(SUM('Control Sample Data'!M$3:M$98)&gt;10,IF(AND(ISNUMBER('Control Sample Data'!M41),'Control Sample Data'!M41&lt;$B$1,'Control Sample Data'!M41&gt;0),'Control Sample Data'!M41,$B$1),"")</f>
        <v/>
      </c>
      <c r="AT42" s="34" t="str">
        <f t="shared" si="44"/>
        <v/>
      </c>
      <c r="AU42" s="34" t="str">
        <f t="shared" si="45"/>
        <v/>
      </c>
      <c r="AV42" s="34" t="str">
        <f t="shared" si="46"/>
        <v/>
      </c>
      <c r="AW42" s="34" t="str">
        <f t="shared" si="47"/>
        <v/>
      </c>
      <c r="AX42" s="34" t="str">
        <f t="shared" si="48"/>
        <v/>
      </c>
      <c r="AY42" s="34" t="str">
        <f t="shared" si="49"/>
        <v/>
      </c>
      <c r="AZ42" s="34" t="str">
        <f t="shared" si="50"/>
        <v/>
      </c>
      <c r="BA42" s="34" t="str">
        <f t="shared" si="51"/>
        <v/>
      </c>
      <c r="BB42" s="34" t="str">
        <f t="shared" si="52"/>
        <v/>
      </c>
      <c r="BC42" s="34" t="str">
        <f t="shared" si="53"/>
        <v/>
      </c>
      <c r="BD42" s="34" t="str">
        <f t="shared" si="54"/>
        <v/>
      </c>
      <c r="BE42" s="34" t="str">
        <f t="shared" si="55"/>
        <v/>
      </c>
      <c r="BF42" s="34" t="str">
        <f t="shared" si="56"/>
        <v/>
      </c>
      <c r="BG42" s="34" t="str">
        <f t="shared" si="57"/>
        <v/>
      </c>
      <c r="BH42" s="34" t="str">
        <f t="shared" si="58"/>
        <v/>
      </c>
      <c r="BI42" s="34" t="str">
        <f t="shared" si="59"/>
        <v/>
      </c>
      <c r="BJ42" s="34" t="str">
        <f t="shared" si="60"/>
        <v/>
      </c>
      <c r="BK42" s="34" t="str">
        <f t="shared" si="61"/>
        <v/>
      </c>
      <c r="BL42" s="34" t="str">
        <f t="shared" si="62"/>
        <v/>
      </c>
      <c r="BM42" s="34" t="str">
        <f t="shared" si="63"/>
        <v/>
      </c>
      <c r="BN42" s="36" t="e">
        <f t="shared" si="21"/>
        <v>#DIV/0!</v>
      </c>
      <c r="BO42" s="36" t="e">
        <f t="shared" si="22"/>
        <v>#DIV/0!</v>
      </c>
      <c r="BP42" s="37" t="str">
        <f t="shared" si="23"/>
        <v/>
      </c>
      <c r="BQ42" s="37" t="str">
        <f t="shared" si="24"/>
        <v/>
      </c>
      <c r="BR42" s="37" t="str">
        <f t="shared" si="25"/>
        <v/>
      </c>
      <c r="BS42" s="37" t="str">
        <f t="shared" si="26"/>
        <v/>
      </c>
      <c r="BT42" s="37" t="str">
        <f t="shared" si="27"/>
        <v/>
      </c>
      <c r="BU42" s="37" t="str">
        <f t="shared" si="28"/>
        <v/>
      </c>
      <c r="BV42" s="37" t="str">
        <f t="shared" si="29"/>
        <v/>
      </c>
      <c r="BW42" s="37" t="str">
        <f t="shared" si="30"/>
        <v/>
      </c>
      <c r="BX42" s="37" t="str">
        <f t="shared" si="31"/>
        <v/>
      </c>
      <c r="BY42" s="37" t="str">
        <f t="shared" si="32"/>
        <v/>
      </c>
      <c r="BZ42" s="37" t="str">
        <f t="shared" si="33"/>
        <v/>
      </c>
      <c r="CA42" s="37" t="str">
        <f t="shared" si="34"/>
        <v/>
      </c>
      <c r="CB42" s="37" t="str">
        <f t="shared" si="35"/>
        <v/>
      </c>
      <c r="CC42" s="37" t="str">
        <f t="shared" si="36"/>
        <v/>
      </c>
      <c r="CD42" s="37" t="str">
        <f t="shared" si="37"/>
        <v/>
      </c>
      <c r="CE42" s="37" t="str">
        <f t="shared" si="38"/>
        <v/>
      </c>
      <c r="CF42" s="37" t="str">
        <f t="shared" si="39"/>
        <v/>
      </c>
      <c r="CG42" s="37" t="str">
        <f t="shared" si="40"/>
        <v/>
      </c>
      <c r="CH42" s="37" t="str">
        <f t="shared" si="41"/>
        <v/>
      </c>
      <c r="CI42" s="37" t="str">
        <f t="shared" si="42"/>
        <v/>
      </c>
    </row>
    <row r="43" spans="1:87" ht="12.75">
      <c r="A43" s="16"/>
      <c r="B43" s="14" t="str">
        <f>IF('Gene Table'!D42="","",'Gene Table'!D42)</f>
        <v>NM_000250</v>
      </c>
      <c r="C43" s="14" t="s">
        <v>165</v>
      </c>
      <c r="D43" s="15" t="str">
        <f>IF(SUM('Test Sample Data'!D$3:D$98)&gt;10,IF(AND(ISNUMBER('Test Sample Data'!D42),'Test Sample Data'!D42&lt;$B$1,'Test Sample Data'!D42&gt;0),'Test Sample Data'!D42,$B$1),"")</f>
        <v/>
      </c>
      <c r="E43" s="15" t="str">
        <f>IF(SUM('Test Sample Data'!E$3:E$98)&gt;10,IF(AND(ISNUMBER('Test Sample Data'!E42),'Test Sample Data'!E42&lt;$B$1,'Test Sample Data'!E42&gt;0),'Test Sample Data'!E42,$B$1),"")</f>
        <v/>
      </c>
      <c r="F43" s="15" t="str">
        <f>IF(SUM('Test Sample Data'!F$3:F$98)&gt;10,IF(AND(ISNUMBER('Test Sample Data'!F42),'Test Sample Data'!F42&lt;$B$1,'Test Sample Data'!F42&gt;0),'Test Sample Data'!F42,$B$1),"")</f>
        <v/>
      </c>
      <c r="G43" s="15" t="str">
        <f>IF(SUM('Test Sample Data'!G$3:G$98)&gt;10,IF(AND(ISNUMBER('Test Sample Data'!G42),'Test Sample Data'!G42&lt;$B$1,'Test Sample Data'!G42&gt;0),'Test Sample Data'!G42,$B$1),"")</f>
        <v/>
      </c>
      <c r="H43" s="15" t="str">
        <f>IF(SUM('Test Sample Data'!H$3:H$98)&gt;10,IF(AND(ISNUMBER('Test Sample Data'!H42),'Test Sample Data'!H42&lt;$B$1,'Test Sample Data'!H42&gt;0),'Test Sample Data'!H42,$B$1),"")</f>
        <v/>
      </c>
      <c r="I43" s="15" t="str">
        <f>IF(SUM('Test Sample Data'!I$3:I$98)&gt;10,IF(AND(ISNUMBER('Test Sample Data'!I42),'Test Sample Data'!I42&lt;$B$1,'Test Sample Data'!I42&gt;0),'Test Sample Data'!I42,$B$1),"")</f>
        <v/>
      </c>
      <c r="J43" s="15" t="str">
        <f>IF(SUM('Test Sample Data'!J$3:J$98)&gt;10,IF(AND(ISNUMBER('Test Sample Data'!J42),'Test Sample Data'!J42&lt;$B$1,'Test Sample Data'!J42&gt;0),'Test Sample Data'!J42,$B$1),"")</f>
        <v/>
      </c>
      <c r="K43" s="15" t="str">
        <f>IF(SUM('Test Sample Data'!K$3:K$98)&gt;10,IF(AND(ISNUMBER('Test Sample Data'!K42),'Test Sample Data'!K42&lt;$B$1,'Test Sample Data'!K42&gt;0),'Test Sample Data'!K42,$B$1),"")</f>
        <v/>
      </c>
      <c r="L43" s="15" t="str">
        <f>IF(SUM('Test Sample Data'!L$3:L$98)&gt;10,IF(AND(ISNUMBER('Test Sample Data'!L42),'Test Sample Data'!L42&lt;$B$1,'Test Sample Data'!L42&gt;0),'Test Sample Data'!L42,$B$1),"")</f>
        <v/>
      </c>
      <c r="M43" s="15" t="str">
        <f>IF(SUM('Test Sample Data'!M$3:M$98)&gt;10,IF(AND(ISNUMBER('Test Sample Data'!M42),'Test Sample Data'!M42&lt;$B$1,'Test Sample Data'!M42&gt;0),'Test Sample Data'!M42,$B$1),"")</f>
        <v/>
      </c>
      <c r="N43" s="15" t="str">
        <f>'Gene Table'!D42</f>
        <v>NM_000250</v>
      </c>
      <c r="O43" s="14" t="s">
        <v>165</v>
      </c>
      <c r="P43" s="15" t="str">
        <f>IF(SUM('Control Sample Data'!D$3:D$98)&gt;10,IF(AND(ISNUMBER('Control Sample Data'!D42),'Control Sample Data'!D42&lt;$B$1,'Control Sample Data'!D42&gt;0),'Control Sample Data'!D42,$B$1),"")</f>
        <v/>
      </c>
      <c r="Q43" s="15" t="str">
        <f>IF(SUM('Control Sample Data'!E$3:E$98)&gt;10,IF(AND(ISNUMBER('Control Sample Data'!E42),'Control Sample Data'!E42&lt;$B$1,'Control Sample Data'!E42&gt;0),'Control Sample Data'!E42,$B$1),"")</f>
        <v/>
      </c>
      <c r="R43" s="15" t="str">
        <f>IF(SUM('Control Sample Data'!F$3:F$98)&gt;10,IF(AND(ISNUMBER('Control Sample Data'!F42),'Control Sample Data'!F42&lt;$B$1,'Control Sample Data'!F42&gt;0),'Control Sample Data'!F42,$B$1),"")</f>
        <v/>
      </c>
      <c r="S43" s="15" t="str">
        <f>IF(SUM('Control Sample Data'!G$3:G$98)&gt;10,IF(AND(ISNUMBER('Control Sample Data'!G42),'Control Sample Data'!G42&lt;$B$1,'Control Sample Data'!G42&gt;0),'Control Sample Data'!G42,$B$1),"")</f>
        <v/>
      </c>
      <c r="T43" s="15" t="str">
        <f>IF(SUM('Control Sample Data'!H$3:H$98)&gt;10,IF(AND(ISNUMBER('Control Sample Data'!H42),'Control Sample Data'!H42&lt;$B$1,'Control Sample Data'!H42&gt;0),'Control Sample Data'!H42,$B$1),"")</f>
        <v/>
      </c>
      <c r="U43" s="15" t="str">
        <f>IF(SUM('Control Sample Data'!I$3:I$98)&gt;10,IF(AND(ISNUMBER('Control Sample Data'!I42),'Control Sample Data'!I42&lt;$B$1,'Control Sample Data'!I42&gt;0),'Control Sample Data'!I42,$B$1),"")</f>
        <v/>
      </c>
      <c r="V43" s="15" t="str">
        <f>IF(SUM('Control Sample Data'!J$3:J$98)&gt;10,IF(AND(ISNUMBER('Control Sample Data'!J42),'Control Sample Data'!J42&lt;$B$1,'Control Sample Data'!J42&gt;0),'Control Sample Data'!J42,$B$1),"")</f>
        <v/>
      </c>
      <c r="W43" s="15" t="str">
        <f>IF(SUM('Control Sample Data'!K$3:K$98)&gt;10,IF(AND(ISNUMBER('Control Sample Data'!K42),'Control Sample Data'!K42&lt;$B$1,'Control Sample Data'!K42&gt;0),'Control Sample Data'!K42,$B$1),"")</f>
        <v/>
      </c>
      <c r="X43" s="15" t="str">
        <f>IF(SUM('Control Sample Data'!L$3:L$98)&gt;10,IF(AND(ISNUMBER('Control Sample Data'!L42),'Control Sample Data'!L42&lt;$B$1,'Control Sample Data'!L42&gt;0),'Control Sample Data'!L42,$B$1),"")</f>
        <v/>
      </c>
      <c r="Y43" s="15" t="str">
        <f>IF(SUM('Control Sample Data'!M$3:M$98)&gt;10,IF(AND(ISNUMBER('Control Sample Data'!M42),'Control Sample Data'!M42&lt;$B$1,'Control Sample Data'!M42&gt;0),'Control Sample Data'!M42,$B$1),"")</f>
        <v/>
      </c>
      <c r="AT43" s="34" t="str">
        <f t="shared" si="44"/>
        <v/>
      </c>
      <c r="AU43" s="34" t="str">
        <f t="shared" si="45"/>
        <v/>
      </c>
      <c r="AV43" s="34" t="str">
        <f t="shared" si="46"/>
        <v/>
      </c>
      <c r="AW43" s="34" t="str">
        <f t="shared" si="47"/>
        <v/>
      </c>
      <c r="AX43" s="34" t="str">
        <f t="shared" si="48"/>
        <v/>
      </c>
      <c r="AY43" s="34" t="str">
        <f t="shared" si="49"/>
        <v/>
      </c>
      <c r="AZ43" s="34" t="str">
        <f t="shared" si="50"/>
        <v/>
      </c>
      <c r="BA43" s="34" t="str">
        <f t="shared" si="51"/>
        <v/>
      </c>
      <c r="BB43" s="34" t="str">
        <f t="shared" si="52"/>
        <v/>
      </c>
      <c r="BC43" s="34" t="str">
        <f t="shared" si="53"/>
        <v/>
      </c>
      <c r="BD43" s="34" t="str">
        <f t="shared" si="54"/>
        <v/>
      </c>
      <c r="BE43" s="34" t="str">
        <f t="shared" si="55"/>
        <v/>
      </c>
      <c r="BF43" s="34" t="str">
        <f t="shared" si="56"/>
        <v/>
      </c>
      <c r="BG43" s="34" t="str">
        <f t="shared" si="57"/>
        <v/>
      </c>
      <c r="BH43" s="34" t="str">
        <f t="shared" si="58"/>
        <v/>
      </c>
      <c r="BI43" s="34" t="str">
        <f t="shared" si="59"/>
        <v/>
      </c>
      <c r="BJ43" s="34" t="str">
        <f t="shared" si="60"/>
        <v/>
      </c>
      <c r="BK43" s="34" t="str">
        <f t="shared" si="61"/>
        <v/>
      </c>
      <c r="BL43" s="34" t="str">
        <f t="shared" si="62"/>
        <v/>
      </c>
      <c r="BM43" s="34" t="str">
        <f t="shared" si="63"/>
        <v/>
      </c>
      <c r="BN43" s="36" t="e">
        <f t="shared" si="21"/>
        <v>#DIV/0!</v>
      </c>
      <c r="BO43" s="36" t="e">
        <f t="shared" si="22"/>
        <v>#DIV/0!</v>
      </c>
      <c r="BP43" s="37" t="str">
        <f t="shared" si="23"/>
        <v/>
      </c>
      <c r="BQ43" s="37" t="str">
        <f t="shared" si="24"/>
        <v/>
      </c>
      <c r="BR43" s="37" t="str">
        <f t="shared" si="25"/>
        <v/>
      </c>
      <c r="BS43" s="37" t="str">
        <f t="shared" si="26"/>
        <v/>
      </c>
      <c r="BT43" s="37" t="str">
        <f t="shared" si="27"/>
        <v/>
      </c>
      <c r="BU43" s="37" t="str">
        <f t="shared" si="28"/>
        <v/>
      </c>
      <c r="BV43" s="37" t="str">
        <f t="shared" si="29"/>
        <v/>
      </c>
      <c r="BW43" s="37" t="str">
        <f t="shared" si="30"/>
        <v/>
      </c>
      <c r="BX43" s="37" t="str">
        <f t="shared" si="31"/>
        <v/>
      </c>
      <c r="BY43" s="37" t="str">
        <f t="shared" si="32"/>
        <v/>
      </c>
      <c r="BZ43" s="37" t="str">
        <f t="shared" si="33"/>
        <v/>
      </c>
      <c r="CA43" s="37" t="str">
        <f t="shared" si="34"/>
        <v/>
      </c>
      <c r="CB43" s="37" t="str">
        <f t="shared" si="35"/>
        <v/>
      </c>
      <c r="CC43" s="37" t="str">
        <f t="shared" si="36"/>
        <v/>
      </c>
      <c r="CD43" s="37" t="str">
        <f t="shared" si="37"/>
        <v/>
      </c>
      <c r="CE43" s="37" t="str">
        <f t="shared" si="38"/>
        <v/>
      </c>
      <c r="CF43" s="37" t="str">
        <f t="shared" si="39"/>
        <v/>
      </c>
      <c r="CG43" s="37" t="str">
        <f t="shared" si="40"/>
        <v/>
      </c>
      <c r="CH43" s="37" t="str">
        <f t="shared" si="41"/>
        <v/>
      </c>
      <c r="CI43" s="37" t="str">
        <f t="shared" si="42"/>
        <v/>
      </c>
    </row>
    <row r="44" spans="1:87" ht="12.75">
      <c r="A44" s="16"/>
      <c r="B44" s="14" t="str">
        <f>IF('Gene Table'!D43="","",'Gene Table'!D43)</f>
        <v>NM_004530</v>
      </c>
      <c r="C44" s="14" t="s">
        <v>169</v>
      </c>
      <c r="D44" s="15" t="str">
        <f>IF(SUM('Test Sample Data'!D$3:D$98)&gt;10,IF(AND(ISNUMBER('Test Sample Data'!D43),'Test Sample Data'!D43&lt;$B$1,'Test Sample Data'!D43&gt;0),'Test Sample Data'!D43,$B$1),"")</f>
        <v/>
      </c>
      <c r="E44" s="15" t="str">
        <f>IF(SUM('Test Sample Data'!E$3:E$98)&gt;10,IF(AND(ISNUMBER('Test Sample Data'!E43),'Test Sample Data'!E43&lt;$B$1,'Test Sample Data'!E43&gt;0),'Test Sample Data'!E43,$B$1),"")</f>
        <v/>
      </c>
      <c r="F44" s="15" t="str">
        <f>IF(SUM('Test Sample Data'!F$3:F$98)&gt;10,IF(AND(ISNUMBER('Test Sample Data'!F43),'Test Sample Data'!F43&lt;$B$1,'Test Sample Data'!F43&gt;0),'Test Sample Data'!F43,$B$1),"")</f>
        <v/>
      </c>
      <c r="G44" s="15" t="str">
        <f>IF(SUM('Test Sample Data'!G$3:G$98)&gt;10,IF(AND(ISNUMBER('Test Sample Data'!G43),'Test Sample Data'!G43&lt;$B$1,'Test Sample Data'!G43&gt;0),'Test Sample Data'!G43,$B$1),"")</f>
        <v/>
      </c>
      <c r="H44" s="15" t="str">
        <f>IF(SUM('Test Sample Data'!H$3:H$98)&gt;10,IF(AND(ISNUMBER('Test Sample Data'!H43),'Test Sample Data'!H43&lt;$B$1,'Test Sample Data'!H43&gt;0),'Test Sample Data'!H43,$B$1),"")</f>
        <v/>
      </c>
      <c r="I44" s="15" t="str">
        <f>IF(SUM('Test Sample Data'!I$3:I$98)&gt;10,IF(AND(ISNUMBER('Test Sample Data'!I43),'Test Sample Data'!I43&lt;$B$1,'Test Sample Data'!I43&gt;0),'Test Sample Data'!I43,$B$1),"")</f>
        <v/>
      </c>
      <c r="J44" s="15" t="str">
        <f>IF(SUM('Test Sample Data'!J$3:J$98)&gt;10,IF(AND(ISNUMBER('Test Sample Data'!J43),'Test Sample Data'!J43&lt;$B$1,'Test Sample Data'!J43&gt;0),'Test Sample Data'!J43,$B$1),"")</f>
        <v/>
      </c>
      <c r="K44" s="15" t="str">
        <f>IF(SUM('Test Sample Data'!K$3:K$98)&gt;10,IF(AND(ISNUMBER('Test Sample Data'!K43),'Test Sample Data'!K43&lt;$B$1,'Test Sample Data'!K43&gt;0),'Test Sample Data'!K43,$B$1),"")</f>
        <v/>
      </c>
      <c r="L44" s="15" t="str">
        <f>IF(SUM('Test Sample Data'!L$3:L$98)&gt;10,IF(AND(ISNUMBER('Test Sample Data'!L43),'Test Sample Data'!L43&lt;$B$1,'Test Sample Data'!L43&gt;0),'Test Sample Data'!L43,$B$1),"")</f>
        <v/>
      </c>
      <c r="M44" s="15" t="str">
        <f>IF(SUM('Test Sample Data'!M$3:M$98)&gt;10,IF(AND(ISNUMBER('Test Sample Data'!M43),'Test Sample Data'!M43&lt;$B$1,'Test Sample Data'!M43&gt;0),'Test Sample Data'!M43,$B$1),"")</f>
        <v/>
      </c>
      <c r="N44" s="15" t="str">
        <f>'Gene Table'!D43</f>
        <v>NM_004530</v>
      </c>
      <c r="O44" s="14" t="s">
        <v>169</v>
      </c>
      <c r="P44" s="15" t="str">
        <f>IF(SUM('Control Sample Data'!D$3:D$98)&gt;10,IF(AND(ISNUMBER('Control Sample Data'!D43),'Control Sample Data'!D43&lt;$B$1,'Control Sample Data'!D43&gt;0),'Control Sample Data'!D43,$B$1),"")</f>
        <v/>
      </c>
      <c r="Q44" s="15" t="str">
        <f>IF(SUM('Control Sample Data'!E$3:E$98)&gt;10,IF(AND(ISNUMBER('Control Sample Data'!E43),'Control Sample Data'!E43&lt;$B$1,'Control Sample Data'!E43&gt;0),'Control Sample Data'!E43,$B$1),"")</f>
        <v/>
      </c>
      <c r="R44" s="15" t="str">
        <f>IF(SUM('Control Sample Data'!F$3:F$98)&gt;10,IF(AND(ISNUMBER('Control Sample Data'!F43),'Control Sample Data'!F43&lt;$B$1,'Control Sample Data'!F43&gt;0),'Control Sample Data'!F43,$B$1),"")</f>
        <v/>
      </c>
      <c r="S44" s="15" t="str">
        <f>IF(SUM('Control Sample Data'!G$3:G$98)&gt;10,IF(AND(ISNUMBER('Control Sample Data'!G43),'Control Sample Data'!G43&lt;$B$1,'Control Sample Data'!G43&gt;0),'Control Sample Data'!G43,$B$1),"")</f>
        <v/>
      </c>
      <c r="T44" s="15" t="str">
        <f>IF(SUM('Control Sample Data'!H$3:H$98)&gt;10,IF(AND(ISNUMBER('Control Sample Data'!H43),'Control Sample Data'!H43&lt;$B$1,'Control Sample Data'!H43&gt;0),'Control Sample Data'!H43,$B$1),"")</f>
        <v/>
      </c>
      <c r="U44" s="15" t="str">
        <f>IF(SUM('Control Sample Data'!I$3:I$98)&gt;10,IF(AND(ISNUMBER('Control Sample Data'!I43),'Control Sample Data'!I43&lt;$B$1,'Control Sample Data'!I43&gt;0),'Control Sample Data'!I43,$B$1),"")</f>
        <v/>
      </c>
      <c r="V44" s="15" t="str">
        <f>IF(SUM('Control Sample Data'!J$3:J$98)&gt;10,IF(AND(ISNUMBER('Control Sample Data'!J43),'Control Sample Data'!J43&lt;$B$1,'Control Sample Data'!J43&gt;0),'Control Sample Data'!J43,$B$1),"")</f>
        <v/>
      </c>
      <c r="W44" s="15" t="str">
        <f>IF(SUM('Control Sample Data'!K$3:K$98)&gt;10,IF(AND(ISNUMBER('Control Sample Data'!K43),'Control Sample Data'!K43&lt;$B$1,'Control Sample Data'!K43&gt;0),'Control Sample Data'!K43,$B$1),"")</f>
        <v/>
      </c>
      <c r="X44" s="15" t="str">
        <f>IF(SUM('Control Sample Data'!L$3:L$98)&gt;10,IF(AND(ISNUMBER('Control Sample Data'!L43),'Control Sample Data'!L43&lt;$B$1,'Control Sample Data'!L43&gt;0),'Control Sample Data'!L43,$B$1),"")</f>
        <v/>
      </c>
      <c r="Y44" s="15" t="str">
        <f>IF(SUM('Control Sample Data'!M$3:M$98)&gt;10,IF(AND(ISNUMBER('Control Sample Data'!M43),'Control Sample Data'!M43&lt;$B$1,'Control Sample Data'!M43&gt;0),'Control Sample Data'!M43,$B$1),"")</f>
        <v/>
      </c>
      <c r="AT44" s="34" t="str">
        <f t="shared" si="44"/>
        <v/>
      </c>
      <c r="AU44" s="34" t="str">
        <f t="shared" si="45"/>
        <v/>
      </c>
      <c r="AV44" s="34" t="str">
        <f t="shared" si="46"/>
        <v/>
      </c>
      <c r="AW44" s="34" t="str">
        <f t="shared" si="47"/>
        <v/>
      </c>
      <c r="AX44" s="34" t="str">
        <f t="shared" si="48"/>
        <v/>
      </c>
      <c r="AY44" s="34" t="str">
        <f t="shared" si="49"/>
        <v/>
      </c>
      <c r="AZ44" s="34" t="str">
        <f t="shared" si="50"/>
        <v/>
      </c>
      <c r="BA44" s="34" t="str">
        <f t="shared" si="51"/>
        <v/>
      </c>
      <c r="BB44" s="34" t="str">
        <f t="shared" si="52"/>
        <v/>
      </c>
      <c r="BC44" s="34" t="str">
        <f t="shared" si="53"/>
        <v/>
      </c>
      <c r="BD44" s="34" t="str">
        <f t="shared" si="54"/>
        <v/>
      </c>
      <c r="BE44" s="34" t="str">
        <f t="shared" si="55"/>
        <v/>
      </c>
      <c r="BF44" s="34" t="str">
        <f t="shared" si="56"/>
        <v/>
      </c>
      <c r="BG44" s="34" t="str">
        <f t="shared" si="57"/>
        <v/>
      </c>
      <c r="BH44" s="34" t="str">
        <f t="shared" si="58"/>
        <v/>
      </c>
      <c r="BI44" s="34" t="str">
        <f t="shared" si="59"/>
        <v/>
      </c>
      <c r="BJ44" s="34" t="str">
        <f t="shared" si="60"/>
        <v/>
      </c>
      <c r="BK44" s="34" t="str">
        <f t="shared" si="61"/>
        <v/>
      </c>
      <c r="BL44" s="34" t="str">
        <f t="shared" si="62"/>
        <v/>
      </c>
      <c r="BM44" s="34" t="str">
        <f t="shared" si="63"/>
        <v/>
      </c>
      <c r="BN44" s="36" t="e">
        <f t="shared" si="21"/>
        <v>#DIV/0!</v>
      </c>
      <c r="BO44" s="36" t="e">
        <f t="shared" si="22"/>
        <v>#DIV/0!</v>
      </c>
      <c r="BP44" s="37" t="str">
        <f t="shared" si="23"/>
        <v/>
      </c>
      <c r="BQ44" s="37" t="str">
        <f t="shared" si="24"/>
        <v/>
      </c>
      <c r="BR44" s="37" t="str">
        <f t="shared" si="25"/>
        <v/>
      </c>
      <c r="BS44" s="37" t="str">
        <f t="shared" si="26"/>
        <v/>
      </c>
      <c r="BT44" s="37" t="str">
        <f t="shared" si="27"/>
        <v/>
      </c>
      <c r="BU44" s="37" t="str">
        <f t="shared" si="28"/>
        <v/>
      </c>
      <c r="BV44" s="37" t="str">
        <f t="shared" si="29"/>
        <v/>
      </c>
      <c r="BW44" s="37" t="str">
        <f t="shared" si="30"/>
        <v/>
      </c>
      <c r="BX44" s="37" t="str">
        <f t="shared" si="31"/>
        <v/>
      </c>
      <c r="BY44" s="37" t="str">
        <f t="shared" si="32"/>
        <v/>
      </c>
      <c r="BZ44" s="37" t="str">
        <f t="shared" si="33"/>
        <v/>
      </c>
      <c r="CA44" s="37" t="str">
        <f t="shared" si="34"/>
        <v/>
      </c>
      <c r="CB44" s="37" t="str">
        <f t="shared" si="35"/>
        <v/>
      </c>
      <c r="CC44" s="37" t="str">
        <f t="shared" si="36"/>
        <v/>
      </c>
      <c r="CD44" s="37" t="str">
        <f t="shared" si="37"/>
        <v/>
      </c>
      <c r="CE44" s="37" t="str">
        <f t="shared" si="38"/>
        <v/>
      </c>
      <c r="CF44" s="37" t="str">
        <f t="shared" si="39"/>
        <v/>
      </c>
      <c r="CG44" s="37" t="str">
        <f t="shared" si="40"/>
        <v/>
      </c>
      <c r="CH44" s="37" t="str">
        <f t="shared" si="41"/>
        <v/>
      </c>
      <c r="CI44" s="37" t="str">
        <f t="shared" si="42"/>
        <v/>
      </c>
    </row>
    <row r="45" spans="1:87" ht="12.75">
      <c r="A45" s="16"/>
      <c r="B45" s="14" t="str">
        <f>IF('Gene Table'!D44="","",'Gene Table'!D44)</f>
        <v>NM_004985</v>
      </c>
      <c r="C45" s="14" t="s">
        <v>173</v>
      </c>
      <c r="D45" s="15" t="str">
        <f>IF(SUM('Test Sample Data'!D$3:D$98)&gt;10,IF(AND(ISNUMBER('Test Sample Data'!D44),'Test Sample Data'!D44&lt;$B$1,'Test Sample Data'!D44&gt;0),'Test Sample Data'!D44,$B$1),"")</f>
        <v/>
      </c>
      <c r="E45" s="15" t="str">
        <f>IF(SUM('Test Sample Data'!E$3:E$98)&gt;10,IF(AND(ISNUMBER('Test Sample Data'!E44),'Test Sample Data'!E44&lt;$B$1,'Test Sample Data'!E44&gt;0),'Test Sample Data'!E44,$B$1),"")</f>
        <v/>
      </c>
      <c r="F45" s="15" t="str">
        <f>IF(SUM('Test Sample Data'!F$3:F$98)&gt;10,IF(AND(ISNUMBER('Test Sample Data'!F44),'Test Sample Data'!F44&lt;$B$1,'Test Sample Data'!F44&gt;0),'Test Sample Data'!F44,$B$1),"")</f>
        <v/>
      </c>
      <c r="G45" s="15" t="str">
        <f>IF(SUM('Test Sample Data'!G$3:G$98)&gt;10,IF(AND(ISNUMBER('Test Sample Data'!G44),'Test Sample Data'!G44&lt;$B$1,'Test Sample Data'!G44&gt;0),'Test Sample Data'!G44,$B$1),"")</f>
        <v/>
      </c>
      <c r="H45" s="15" t="str">
        <f>IF(SUM('Test Sample Data'!H$3:H$98)&gt;10,IF(AND(ISNUMBER('Test Sample Data'!H44),'Test Sample Data'!H44&lt;$B$1,'Test Sample Data'!H44&gt;0),'Test Sample Data'!H44,$B$1),"")</f>
        <v/>
      </c>
      <c r="I45" s="15" t="str">
        <f>IF(SUM('Test Sample Data'!I$3:I$98)&gt;10,IF(AND(ISNUMBER('Test Sample Data'!I44),'Test Sample Data'!I44&lt;$B$1,'Test Sample Data'!I44&gt;0),'Test Sample Data'!I44,$B$1),"")</f>
        <v/>
      </c>
      <c r="J45" s="15" t="str">
        <f>IF(SUM('Test Sample Data'!J$3:J$98)&gt;10,IF(AND(ISNUMBER('Test Sample Data'!J44),'Test Sample Data'!J44&lt;$B$1,'Test Sample Data'!J44&gt;0),'Test Sample Data'!J44,$B$1),"")</f>
        <v/>
      </c>
      <c r="K45" s="15" t="str">
        <f>IF(SUM('Test Sample Data'!K$3:K$98)&gt;10,IF(AND(ISNUMBER('Test Sample Data'!K44),'Test Sample Data'!K44&lt;$B$1,'Test Sample Data'!K44&gt;0),'Test Sample Data'!K44,$B$1),"")</f>
        <v/>
      </c>
      <c r="L45" s="15" t="str">
        <f>IF(SUM('Test Sample Data'!L$3:L$98)&gt;10,IF(AND(ISNUMBER('Test Sample Data'!L44),'Test Sample Data'!L44&lt;$B$1,'Test Sample Data'!L44&gt;0),'Test Sample Data'!L44,$B$1),"")</f>
        <v/>
      </c>
      <c r="M45" s="15" t="str">
        <f>IF(SUM('Test Sample Data'!M$3:M$98)&gt;10,IF(AND(ISNUMBER('Test Sample Data'!M44),'Test Sample Data'!M44&lt;$B$1,'Test Sample Data'!M44&gt;0),'Test Sample Data'!M44,$B$1),"")</f>
        <v/>
      </c>
      <c r="N45" s="15" t="str">
        <f>'Gene Table'!D44</f>
        <v>NM_004985</v>
      </c>
      <c r="O45" s="14" t="s">
        <v>173</v>
      </c>
      <c r="P45" s="15" t="str">
        <f>IF(SUM('Control Sample Data'!D$3:D$98)&gt;10,IF(AND(ISNUMBER('Control Sample Data'!D44),'Control Sample Data'!D44&lt;$B$1,'Control Sample Data'!D44&gt;0),'Control Sample Data'!D44,$B$1),"")</f>
        <v/>
      </c>
      <c r="Q45" s="15" t="str">
        <f>IF(SUM('Control Sample Data'!E$3:E$98)&gt;10,IF(AND(ISNUMBER('Control Sample Data'!E44),'Control Sample Data'!E44&lt;$B$1,'Control Sample Data'!E44&gt;0),'Control Sample Data'!E44,$B$1),"")</f>
        <v/>
      </c>
      <c r="R45" s="15" t="str">
        <f>IF(SUM('Control Sample Data'!F$3:F$98)&gt;10,IF(AND(ISNUMBER('Control Sample Data'!F44),'Control Sample Data'!F44&lt;$B$1,'Control Sample Data'!F44&gt;0),'Control Sample Data'!F44,$B$1),"")</f>
        <v/>
      </c>
      <c r="S45" s="15" t="str">
        <f>IF(SUM('Control Sample Data'!G$3:G$98)&gt;10,IF(AND(ISNUMBER('Control Sample Data'!G44),'Control Sample Data'!G44&lt;$B$1,'Control Sample Data'!G44&gt;0),'Control Sample Data'!G44,$B$1),"")</f>
        <v/>
      </c>
      <c r="T45" s="15" t="str">
        <f>IF(SUM('Control Sample Data'!H$3:H$98)&gt;10,IF(AND(ISNUMBER('Control Sample Data'!H44),'Control Sample Data'!H44&lt;$B$1,'Control Sample Data'!H44&gt;0),'Control Sample Data'!H44,$B$1),"")</f>
        <v/>
      </c>
      <c r="U45" s="15" t="str">
        <f>IF(SUM('Control Sample Data'!I$3:I$98)&gt;10,IF(AND(ISNUMBER('Control Sample Data'!I44),'Control Sample Data'!I44&lt;$B$1,'Control Sample Data'!I44&gt;0),'Control Sample Data'!I44,$B$1),"")</f>
        <v/>
      </c>
      <c r="V45" s="15" t="str">
        <f>IF(SUM('Control Sample Data'!J$3:J$98)&gt;10,IF(AND(ISNUMBER('Control Sample Data'!J44),'Control Sample Data'!J44&lt;$B$1,'Control Sample Data'!J44&gt;0),'Control Sample Data'!J44,$B$1),"")</f>
        <v/>
      </c>
      <c r="W45" s="15" t="str">
        <f>IF(SUM('Control Sample Data'!K$3:K$98)&gt;10,IF(AND(ISNUMBER('Control Sample Data'!K44),'Control Sample Data'!K44&lt;$B$1,'Control Sample Data'!K44&gt;0),'Control Sample Data'!K44,$B$1),"")</f>
        <v/>
      </c>
      <c r="X45" s="15" t="str">
        <f>IF(SUM('Control Sample Data'!L$3:L$98)&gt;10,IF(AND(ISNUMBER('Control Sample Data'!L44),'Control Sample Data'!L44&lt;$B$1,'Control Sample Data'!L44&gt;0),'Control Sample Data'!L44,$B$1),"")</f>
        <v/>
      </c>
      <c r="Y45" s="15" t="str">
        <f>IF(SUM('Control Sample Data'!M$3:M$98)&gt;10,IF(AND(ISNUMBER('Control Sample Data'!M44),'Control Sample Data'!M44&lt;$B$1,'Control Sample Data'!M44&gt;0),'Control Sample Data'!M44,$B$1),"")</f>
        <v/>
      </c>
      <c r="AT45" s="34" t="str">
        <f t="shared" si="44"/>
        <v/>
      </c>
      <c r="AU45" s="34" t="str">
        <f t="shared" si="45"/>
        <v/>
      </c>
      <c r="AV45" s="34" t="str">
        <f t="shared" si="46"/>
        <v/>
      </c>
      <c r="AW45" s="34" t="str">
        <f t="shared" si="47"/>
        <v/>
      </c>
      <c r="AX45" s="34" t="str">
        <f t="shared" si="48"/>
        <v/>
      </c>
      <c r="AY45" s="34" t="str">
        <f t="shared" si="49"/>
        <v/>
      </c>
      <c r="AZ45" s="34" t="str">
        <f t="shared" si="50"/>
        <v/>
      </c>
      <c r="BA45" s="34" t="str">
        <f t="shared" si="51"/>
        <v/>
      </c>
      <c r="BB45" s="34" t="str">
        <f t="shared" si="52"/>
        <v/>
      </c>
      <c r="BC45" s="34" t="str">
        <f t="shared" si="53"/>
        <v/>
      </c>
      <c r="BD45" s="34" t="str">
        <f t="shared" si="54"/>
        <v/>
      </c>
      <c r="BE45" s="34" t="str">
        <f t="shared" si="55"/>
        <v/>
      </c>
      <c r="BF45" s="34" t="str">
        <f t="shared" si="56"/>
        <v/>
      </c>
      <c r="BG45" s="34" t="str">
        <f t="shared" si="57"/>
        <v/>
      </c>
      <c r="BH45" s="34" t="str">
        <f t="shared" si="58"/>
        <v/>
      </c>
      <c r="BI45" s="34" t="str">
        <f t="shared" si="59"/>
        <v/>
      </c>
      <c r="BJ45" s="34" t="str">
        <f t="shared" si="60"/>
        <v/>
      </c>
      <c r="BK45" s="34" t="str">
        <f t="shared" si="61"/>
        <v/>
      </c>
      <c r="BL45" s="34" t="str">
        <f t="shared" si="62"/>
        <v/>
      </c>
      <c r="BM45" s="34" t="str">
        <f t="shared" si="63"/>
        <v/>
      </c>
      <c r="BN45" s="36" t="e">
        <f t="shared" si="21"/>
        <v>#DIV/0!</v>
      </c>
      <c r="BO45" s="36" t="e">
        <f t="shared" si="22"/>
        <v>#DIV/0!</v>
      </c>
      <c r="BP45" s="37" t="str">
        <f t="shared" si="23"/>
        <v/>
      </c>
      <c r="BQ45" s="37" t="str">
        <f t="shared" si="24"/>
        <v/>
      </c>
      <c r="BR45" s="37" t="str">
        <f t="shared" si="25"/>
        <v/>
      </c>
      <c r="BS45" s="37" t="str">
        <f t="shared" si="26"/>
        <v/>
      </c>
      <c r="BT45" s="37" t="str">
        <f t="shared" si="27"/>
        <v/>
      </c>
      <c r="BU45" s="37" t="str">
        <f t="shared" si="28"/>
        <v/>
      </c>
      <c r="BV45" s="37" t="str">
        <f t="shared" si="29"/>
        <v/>
      </c>
      <c r="BW45" s="37" t="str">
        <f t="shared" si="30"/>
        <v/>
      </c>
      <c r="BX45" s="37" t="str">
        <f t="shared" si="31"/>
        <v/>
      </c>
      <c r="BY45" s="37" t="str">
        <f t="shared" si="32"/>
        <v/>
      </c>
      <c r="BZ45" s="37" t="str">
        <f t="shared" si="33"/>
        <v/>
      </c>
      <c r="CA45" s="37" t="str">
        <f t="shared" si="34"/>
        <v/>
      </c>
      <c r="CB45" s="37" t="str">
        <f t="shared" si="35"/>
        <v/>
      </c>
      <c r="CC45" s="37" t="str">
        <f t="shared" si="36"/>
        <v/>
      </c>
      <c r="CD45" s="37" t="str">
        <f t="shared" si="37"/>
        <v/>
      </c>
      <c r="CE45" s="37" t="str">
        <f t="shared" si="38"/>
        <v/>
      </c>
      <c r="CF45" s="37" t="str">
        <f t="shared" si="39"/>
        <v/>
      </c>
      <c r="CG45" s="37" t="str">
        <f t="shared" si="40"/>
        <v/>
      </c>
      <c r="CH45" s="37" t="str">
        <f t="shared" si="41"/>
        <v/>
      </c>
      <c r="CI45" s="37" t="str">
        <f t="shared" si="42"/>
        <v/>
      </c>
    </row>
    <row r="46" spans="1:87" ht="12.75">
      <c r="A46" s="16"/>
      <c r="B46" s="14" t="str">
        <f>IF('Gene Table'!D45="","",'Gene Table'!D45)</f>
        <v>NM_000589</v>
      </c>
      <c r="C46" s="14" t="s">
        <v>177</v>
      </c>
      <c r="D46" s="15" t="str">
        <f>IF(SUM('Test Sample Data'!D$3:D$98)&gt;10,IF(AND(ISNUMBER('Test Sample Data'!D45),'Test Sample Data'!D45&lt;$B$1,'Test Sample Data'!D45&gt;0),'Test Sample Data'!D45,$B$1),"")</f>
        <v/>
      </c>
      <c r="E46" s="15" t="str">
        <f>IF(SUM('Test Sample Data'!E$3:E$98)&gt;10,IF(AND(ISNUMBER('Test Sample Data'!E45),'Test Sample Data'!E45&lt;$B$1,'Test Sample Data'!E45&gt;0),'Test Sample Data'!E45,$B$1),"")</f>
        <v/>
      </c>
      <c r="F46" s="15" t="str">
        <f>IF(SUM('Test Sample Data'!F$3:F$98)&gt;10,IF(AND(ISNUMBER('Test Sample Data'!F45),'Test Sample Data'!F45&lt;$B$1,'Test Sample Data'!F45&gt;0),'Test Sample Data'!F45,$B$1),"")</f>
        <v/>
      </c>
      <c r="G46" s="15" t="str">
        <f>IF(SUM('Test Sample Data'!G$3:G$98)&gt;10,IF(AND(ISNUMBER('Test Sample Data'!G45),'Test Sample Data'!G45&lt;$B$1,'Test Sample Data'!G45&gt;0),'Test Sample Data'!G45,$B$1),"")</f>
        <v/>
      </c>
      <c r="H46" s="15" t="str">
        <f>IF(SUM('Test Sample Data'!H$3:H$98)&gt;10,IF(AND(ISNUMBER('Test Sample Data'!H45),'Test Sample Data'!H45&lt;$B$1,'Test Sample Data'!H45&gt;0),'Test Sample Data'!H45,$B$1),"")</f>
        <v/>
      </c>
      <c r="I46" s="15" t="str">
        <f>IF(SUM('Test Sample Data'!I$3:I$98)&gt;10,IF(AND(ISNUMBER('Test Sample Data'!I45),'Test Sample Data'!I45&lt;$B$1,'Test Sample Data'!I45&gt;0),'Test Sample Data'!I45,$B$1),"")</f>
        <v/>
      </c>
      <c r="J46" s="15" t="str">
        <f>IF(SUM('Test Sample Data'!J$3:J$98)&gt;10,IF(AND(ISNUMBER('Test Sample Data'!J45),'Test Sample Data'!J45&lt;$B$1,'Test Sample Data'!J45&gt;0),'Test Sample Data'!J45,$B$1),"")</f>
        <v/>
      </c>
      <c r="K46" s="15" t="str">
        <f>IF(SUM('Test Sample Data'!K$3:K$98)&gt;10,IF(AND(ISNUMBER('Test Sample Data'!K45),'Test Sample Data'!K45&lt;$B$1,'Test Sample Data'!K45&gt;0),'Test Sample Data'!K45,$B$1),"")</f>
        <v/>
      </c>
      <c r="L46" s="15" t="str">
        <f>IF(SUM('Test Sample Data'!L$3:L$98)&gt;10,IF(AND(ISNUMBER('Test Sample Data'!L45),'Test Sample Data'!L45&lt;$B$1,'Test Sample Data'!L45&gt;0),'Test Sample Data'!L45,$B$1),"")</f>
        <v/>
      </c>
      <c r="M46" s="15" t="str">
        <f>IF(SUM('Test Sample Data'!M$3:M$98)&gt;10,IF(AND(ISNUMBER('Test Sample Data'!M45),'Test Sample Data'!M45&lt;$B$1,'Test Sample Data'!M45&gt;0),'Test Sample Data'!M45,$B$1),"")</f>
        <v/>
      </c>
      <c r="N46" s="15" t="str">
        <f>'Gene Table'!D45</f>
        <v>NM_000589</v>
      </c>
      <c r="O46" s="14" t="s">
        <v>177</v>
      </c>
      <c r="P46" s="15" t="str">
        <f>IF(SUM('Control Sample Data'!D$3:D$98)&gt;10,IF(AND(ISNUMBER('Control Sample Data'!D45),'Control Sample Data'!D45&lt;$B$1,'Control Sample Data'!D45&gt;0),'Control Sample Data'!D45,$B$1),"")</f>
        <v/>
      </c>
      <c r="Q46" s="15" t="str">
        <f>IF(SUM('Control Sample Data'!E$3:E$98)&gt;10,IF(AND(ISNUMBER('Control Sample Data'!E45),'Control Sample Data'!E45&lt;$B$1,'Control Sample Data'!E45&gt;0),'Control Sample Data'!E45,$B$1),"")</f>
        <v/>
      </c>
      <c r="R46" s="15" t="str">
        <f>IF(SUM('Control Sample Data'!F$3:F$98)&gt;10,IF(AND(ISNUMBER('Control Sample Data'!F45),'Control Sample Data'!F45&lt;$B$1,'Control Sample Data'!F45&gt;0),'Control Sample Data'!F45,$B$1),"")</f>
        <v/>
      </c>
      <c r="S46" s="15" t="str">
        <f>IF(SUM('Control Sample Data'!G$3:G$98)&gt;10,IF(AND(ISNUMBER('Control Sample Data'!G45),'Control Sample Data'!G45&lt;$B$1,'Control Sample Data'!G45&gt;0),'Control Sample Data'!G45,$B$1),"")</f>
        <v/>
      </c>
      <c r="T46" s="15" t="str">
        <f>IF(SUM('Control Sample Data'!H$3:H$98)&gt;10,IF(AND(ISNUMBER('Control Sample Data'!H45),'Control Sample Data'!H45&lt;$B$1,'Control Sample Data'!H45&gt;0),'Control Sample Data'!H45,$B$1),"")</f>
        <v/>
      </c>
      <c r="U46" s="15" t="str">
        <f>IF(SUM('Control Sample Data'!I$3:I$98)&gt;10,IF(AND(ISNUMBER('Control Sample Data'!I45),'Control Sample Data'!I45&lt;$B$1,'Control Sample Data'!I45&gt;0),'Control Sample Data'!I45,$B$1),"")</f>
        <v/>
      </c>
      <c r="V46" s="15" t="str">
        <f>IF(SUM('Control Sample Data'!J$3:J$98)&gt;10,IF(AND(ISNUMBER('Control Sample Data'!J45),'Control Sample Data'!J45&lt;$B$1,'Control Sample Data'!J45&gt;0),'Control Sample Data'!J45,$B$1),"")</f>
        <v/>
      </c>
      <c r="W46" s="15" t="str">
        <f>IF(SUM('Control Sample Data'!K$3:K$98)&gt;10,IF(AND(ISNUMBER('Control Sample Data'!K45),'Control Sample Data'!K45&lt;$B$1,'Control Sample Data'!K45&gt;0),'Control Sample Data'!K45,$B$1),"")</f>
        <v/>
      </c>
      <c r="X46" s="15" t="str">
        <f>IF(SUM('Control Sample Data'!L$3:L$98)&gt;10,IF(AND(ISNUMBER('Control Sample Data'!L45),'Control Sample Data'!L45&lt;$B$1,'Control Sample Data'!L45&gt;0),'Control Sample Data'!L45,$B$1),"")</f>
        <v/>
      </c>
      <c r="Y46" s="15" t="str">
        <f>IF(SUM('Control Sample Data'!M$3:M$98)&gt;10,IF(AND(ISNUMBER('Control Sample Data'!M45),'Control Sample Data'!M45&lt;$B$1,'Control Sample Data'!M45&gt;0),'Control Sample Data'!M45,$B$1),"")</f>
        <v/>
      </c>
      <c r="AT46" s="34" t="str">
        <f t="shared" si="44"/>
        <v/>
      </c>
      <c r="AU46" s="34" t="str">
        <f t="shared" si="45"/>
        <v/>
      </c>
      <c r="AV46" s="34" t="str">
        <f t="shared" si="46"/>
        <v/>
      </c>
      <c r="AW46" s="34" t="str">
        <f t="shared" si="47"/>
        <v/>
      </c>
      <c r="AX46" s="34" t="str">
        <f t="shared" si="48"/>
        <v/>
      </c>
      <c r="AY46" s="34" t="str">
        <f t="shared" si="49"/>
        <v/>
      </c>
      <c r="AZ46" s="34" t="str">
        <f t="shared" si="50"/>
        <v/>
      </c>
      <c r="BA46" s="34" t="str">
        <f t="shared" si="51"/>
        <v/>
      </c>
      <c r="BB46" s="34" t="str">
        <f t="shared" si="52"/>
        <v/>
      </c>
      <c r="BC46" s="34" t="str">
        <f t="shared" si="53"/>
        <v/>
      </c>
      <c r="BD46" s="34" t="str">
        <f t="shared" si="54"/>
        <v/>
      </c>
      <c r="BE46" s="34" t="str">
        <f t="shared" si="55"/>
        <v/>
      </c>
      <c r="BF46" s="34" t="str">
        <f t="shared" si="56"/>
        <v/>
      </c>
      <c r="BG46" s="34" t="str">
        <f t="shared" si="57"/>
        <v/>
      </c>
      <c r="BH46" s="34" t="str">
        <f t="shared" si="58"/>
        <v/>
      </c>
      <c r="BI46" s="34" t="str">
        <f t="shared" si="59"/>
        <v/>
      </c>
      <c r="BJ46" s="34" t="str">
        <f t="shared" si="60"/>
        <v/>
      </c>
      <c r="BK46" s="34" t="str">
        <f t="shared" si="61"/>
        <v/>
      </c>
      <c r="BL46" s="34" t="str">
        <f t="shared" si="62"/>
        <v/>
      </c>
      <c r="BM46" s="34" t="str">
        <f t="shared" si="63"/>
        <v/>
      </c>
      <c r="BN46" s="36" t="e">
        <f t="shared" si="21"/>
        <v>#DIV/0!</v>
      </c>
      <c r="BO46" s="36" t="e">
        <f t="shared" si="22"/>
        <v>#DIV/0!</v>
      </c>
      <c r="BP46" s="37" t="str">
        <f t="shared" si="23"/>
        <v/>
      </c>
      <c r="BQ46" s="37" t="str">
        <f t="shared" si="24"/>
        <v/>
      </c>
      <c r="BR46" s="37" t="str">
        <f t="shared" si="25"/>
        <v/>
      </c>
      <c r="BS46" s="37" t="str">
        <f t="shared" si="26"/>
        <v/>
      </c>
      <c r="BT46" s="37" t="str">
        <f t="shared" si="27"/>
        <v/>
      </c>
      <c r="BU46" s="37" t="str">
        <f t="shared" si="28"/>
        <v/>
      </c>
      <c r="BV46" s="37" t="str">
        <f t="shared" si="29"/>
        <v/>
      </c>
      <c r="BW46" s="37" t="str">
        <f t="shared" si="30"/>
        <v/>
      </c>
      <c r="BX46" s="37" t="str">
        <f t="shared" si="31"/>
        <v/>
      </c>
      <c r="BY46" s="37" t="str">
        <f t="shared" si="32"/>
        <v/>
      </c>
      <c r="BZ46" s="37" t="str">
        <f t="shared" si="33"/>
        <v/>
      </c>
      <c r="CA46" s="37" t="str">
        <f t="shared" si="34"/>
        <v/>
      </c>
      <c r="CB46" s="37" t="str">
        <f t="shared" si="35"/>
        <v/>
      </c>
      <c r="CC46" s="37" t="str">
        <f t="shared" si="36"/>
        <v/>
      </c>
      <c r="CD46" s="37" t="str">
        <f t="shared" si="37"/>
        <v/>
      </c>
      <c r="CE46" s="37" t="str">
        <f t="shared" si="38"/>
        <v/>
      </c>
      <c r="CF46" s="37" t="str">
        <f t="shared" si="39"/>
        <v/>
      </c>
      <c r="CG46" s="37" t="str">
        <f t="shared" si="40"/>
        <v/>
      </c>
      <c r="CH46" s="37" t="str">
        <f t="shared" si="41"/>
        <v/>
      </c>
      <c r="CI46" s="37" t="str">
        <f t="shared" si="42"/>
        <v/>
      </c>
    </row>
    <row r="47" spans="1:87" ht="12.75">
      <c r="A47" s="16"/>
      <c r="B47" s="14" t="str">
        <f>IF('Gene Table'!D46="","",'Gene Table'!D46)</f>
        <v>NM_000618</v>
      </c>
      <c r="C47" s="14" t="s">
        <v>181</v>
      </c>
      <c r="D47" s="15" t="str">
        <f>IF(SUM('Test Sample Data'!D$3:D$98)&gt;10,IF(AND(ISNUMBER('Test Sample Data'!D46),'Test Sample Data'!D46&lt;$B$1,'Test Sample Data'!D46&gt;0),'Test Sample Data'!D46,$B$1),"")</f>
        <v/>
      </c>
      <c r="E47" s="15" t="str">
        <f>IF(SUM('Test Sample Data'!E$3:E$98)&gt;10,IF(AND(ISNUMBER('Test Sample Data'!E46),'Test Sample Data'!E46&lt;$B$1,'Test Sample Data'!E46&gt;0),'Test Sample Data'!E46,$B$1),"")</f>
        <v/>
      </c>
      <c r="F47" s="15" t="str">
        <f>IF(SUM('Test Sample Data'!F$3:F$98)&gt;10,IF(AND(ISNUMBER('Test Sample Data'!F46),'Test Sample Data'!F46&lt;$B$1,'Test Sample Data'!F46&gt;0),'Test Sample Data'!F46,$B$1),"")</f>
        <v/>
      </c>
      <c r="G47" s="15" t="str">
        <f>IF(SUM('Test Sample Data'!G$3:G$98)&gt;10,IF(AND(ISNUMBER('Test Sample Data'!G46),'Test Sample Data'!G46&lt;$B$1,'Test Sample Data'!G46&gt;0),'Test Sample Data'!G46,$B$1),"")</f>
        <v/>
      </c>
      <c r="H47" s="15" t="str">
        <f>IF(SUM('Test Sample Data'!H$3:H$98)&gt;10,IF(AND(ISNUMBER('Test Sample Data'!H46),'Test Sample Data'!H46&lt;$B$1,'Test Sample Data'!H46&gt;0),'Test Sample Data'!H46,$B$1),"")</f>
        <v/>
      </c>
      <c r="I47" s="15" t="str">
        <f>IF(SUM('Test Sample Data'!I$3:I$98)&gt;10,IF(AND(ISNUMBER('Test Sample Data'!I46),'Test Sample Data'!I46&lt;$B$1,'Test Sample Data'!I46&gt;0),'Test Sample Data'!I46,$B$1),"")</f>
        <v/>
      </c>
      <c r="J47" s="15" t="str">
        <f>IF(SUM('Test Sample Data'!J$3:J$98)&gt;10,IF(AND(ISNUMBER('Test Sample Data'!J46),'Test Sample Data'!J46&lt;$B$1,'Test Sample Data'!J46&gt;0),'Test Sample Data'!J46,$B$1),"")</f>
        <v/>
      </c>
      <c r="K47" s="15" t="str">
        <f>IF(SUM('Test Sample Data'!K$3:K$98)&gt;10,IF(AND(ISNUMBER('Test Sample Data'!K46),'Test Sample Data'!K46&lt;$B$1,'Test Sample Data'!K46&gt;0),'Test Sample Data'!K46,$B$1),"")</f>
        <v/>
      </c>
      <c r="L47" s="15" t="str">
        <f>IF(SUM('Test Sample Data'!L$3:L$98)&gt;10,IF(AND(ISNUMBER('Test Sample Data'!L46),'Test Sample Data'!L46&lt;$B$1,'Test Sample Data'!L46&gt;0),'Test Sample Data'!L46,$B$1),"")</f>
        <v/>
      </c>
      <c r="M47" s="15" t="str">
        <f>IF(SUM('Test Sample Data'!M$3:M$98)&gt;10,IF(AND(ISNUMBER('Test Sample Data'!M46),'Test Sample Data'!M46&lt;$B$1,'Test Sample Data'!M46&gt;0),'Test Sample Data'!M46,$B$1),"")</f>
        <v/>
      </c>
      <c r="N47" s="15" t="str">
        <f>'Gene Table'!D46</f>
        <v>NM_000618</v>
      </c>
      <c r="O47" s="14" t="s">
        <v>181</v>
      </c>
      <c r="P47" s="15" t="str">
        <f>IF(SUM('Control Sample Data'!D$3:D$98)&gt;10,IF(AND(ISNUMBER('Control Sample Data'!D46),'Control Sample Data'!D46&lt;$B$1,'Control Sample Data'!D46&gt;0),'Control Sample Data'!D46,$B$1),"")</f>
        <v/>
      </c>
      <c r="Q47" s="15" t="str">
        <f>IF(SUM('Control Sample Data'!E$3:E$98)&gt;10,IF(AND(ISNUMBER('Control Sample Data'!E46),'Control Sample Data'!E46&lt;$B$1,'Control Sample Data'!E46&gt;0),'Control Sample Data'!E46,$B$1),"")</f>
        <v/>
      </c>
      <c r="R47" s="15" t="str">
        <f>IF(SUM('Control Sample Data'!F$3:F$98)&gt;10,IF(AND(ISNUMBER('Control Sample Data'!F46),'Control Sample Data'!F46&lt;$B$1,'Control Sample Data'!F46&gt;0),'Control Sample Data'!F46,$B$1),"")</f>
        <v/>
      </c>
      <c r="S47" s="15" t="str">
        <f>IF(SUM('Control Sample Data'!G$3:G$98)&gt;10,IF(AND(ISNUMBER('Control Sample Data'!G46),'Control Sample Data'!G46&lt;$B$1,'Control Sample Data'!G46&gt;0),'Control Sample Data'!G46,$B$1),"")</f>
        <v/>
      </c>
      <c r="T47" s="15" t="str">
        <f>IF(SUM('Control Sample Data'!H$3:H$98)&gt;10,IF(AND(ISNUMBER('Control Sample Data'!H46),'Control Sample Data'!H46&lt;$B$1,'Control Sample Data'!H46&gt;0),'Control Sample Data'!H46,$B$1),"")</f>
        <v/>
      </c>
      <c r="U47" s="15" t="str">
        <f>IF(SUM('Control Sample Data'!I$3:I$98)&gt;10,IF(AND(ISNUMBER('Control Sample Data'!I46),'Control Sample Data'!I46&lt;$B$1,'Control Sample Data'!I46&gt;0),'Control Sample Data'!I46,$B$1),"")</f>
        <v/>
      </c>
      <c r="V47" s="15" t="str">
        <f>IF(SUM('Control Sample Data'!J$3:J$98)&gt;10,IF(AND(ISNUMBER('Control Sample Data'!J46),'Control Sample Data'!J46&lt;$B$1,'Control Sample Data'!J46&gt;0),'Control Sample Data'!J46,$B$1),"")</f>
        <v/>
      </c>
      <c r="W47" s="15" t="str">
        <f>IF(SUM('Control Sample Data'!K$3:K$98)&gt;10,IF(AND(ISNUMBER('Control Sample Data'!K46),'Control Sample Data'!K46&lt;$B$1,'Control Sample Data'!K46&gt;0),'Control Sample Data'!K46,$B$1),"")</f>
        <v/>
      </c>
      <c r="X47" s="15" t="str">
        <f>IF(SUM('Control Sample Data'!L$3:L$98)&gt;10,IF(AND(ISNUMBER('Control Sample Data'!L46),'Control Sample Data'!L46&lt;$B$1,'Control Sample Data'!L46&gt;0),'Control Sample Data'!L46,$B$1),"")</f>
        <v/>
      </c>
      <c r="Y47" s="15" t="str">
        <f>IF(SUM('Control Sample Data'!M$3:M$98)&gt;10,IF(AND(ISNUMBER('Control Sample Data'!M46),'Control Sample Data'!M46&lt;$B$1,'Control Sample Data'!M46&gt;0),'Control Sample Data'!M46,$B$1),"")</f>
        <v/>
      </c>
      <c r="AT47" s="34" t="str">
        <f t="shared" si="44"/>
        <v/>
      </c>
      <c r="AU47" s="34" t="str">
        <f t="shared" si="45"/>
        <v/>
      </c>
      <c r="AV47" s="34" t="str">
        <f t="shared" si="46"/>
        <v/>
      </c>
      <c r="AW47" s="34" t="str">
        <f t="shared" si="47"/>
        <v/>
      </c>
      <c r="AX47" s="34" t="str">
        <f t="shared" si="48"/>
        <v/>
      </c>
      <c r="AY47" s="34" t="str">
        <f t="shared" si="49"/>
        <v/>
      </c>
      <c r="AZ47" s="34" t="str">
        <f t="shared" si="50"/>
        <v/>
      </c>
      <c r="BA47" s="34" t="str">
        <f t="shared" si="51"/>
        <v/>
      </c>
      <c r="BB47" s="34" t="str">
        <f t="shared" si="52"/>
        <v/>
      </c>
      <c r="BC47" s="34" t="str">
        <f t="shared" si="53"/>
        <v/>
      </c>
      <c r="BD47" s="34" t="str">
        <f t="shared" si="54"/>
        <v/>
      </c>
      <c r="BE47" s="34" t="str">
        <f t="shared" si="55"/>
        <v/>
      </c>
      <c r="BF47" s="34" t="str">
        <f t="shared" si="56"/>
        <v/>
      </c>
      <c r="BG47" s="34" t="str">
        <f t="shared" si="57"/>
        <v/>
      </c>
      <c r="BH47" s="34" t="str">
        <f t="shared" si="58"/>
        <v/>
      </c>
      <c r="BI47" s="34" t="str">
        <f t="shared" si="59"/>
        <v/>
      </c>
      <c r="BJ47" s="34" t="str">
        <f t="shared" si="60"/>
        <v/>
      </c>
      <c r="BK47" s="34" t="str">
        <f t="shared" si="61"/>
        <v/>
      </c>
      <c r="BL47" s="34" t="str">
        <f t="shared" si="62"/>
        <v/>
      </c>
      <c r="BM47" s="34" t="str">
        <f t="shared" si="63"/>
        <v/>
      </c>
      <c r="BN47" s="36" t="e">
        <f t="shared" si="21"/>
        <v>#DIV/0!</v>
      </c>
      <c r="BO47" s="36" t="e">
        <f t="shared" si="22"/>
        <v>#DIV/0!</v>
      </c>
      <c r="BP47" s="37" t="str">
        <f t="shared" si="23"/>
        <v/>
      </c>
      <c r="BQ47" s="37" t="str">
        <f t="shared" si="24"/>
        <v/>
      </c>
      <c r="BR47" s="37" t="str">
        <f t="shared" si="25"/>
        <v/>
      </c>
      <c r="BS47" s="37" t="str">
        <f t="shared" si="26"/>
        <v/>
      </c>
      <c r="BT47" s="37" t="str">
        <f t="shared" si="27"/>
        <v/>
      </c>
      <c r="BU47" s="37" t="str">
        <f t="shared" si="28"/>
        <v/>
      </c>
      <c r="BV47" s="37" t="str">
        <f t="shared" si="29"/>
        <v/>
      </c>
      <c r="BW47" s="37" t="str">
        <f t="shared" si="30"/>
        <v/>
      </c>
      <c r="BX47" s="37" t="str">
        <f t="shared" si="31"/>
        <v/>
      </c>
      <c r="BY47" s="37" t="str">
        <f t="shared" si="32"/>
        <v/>
      </c>
      <c r="BZ47" s="37" t="str">
        <f t="shared" si="33"/>
        <v/>
      </c>
      <c r="CA47" s="37" t="str">
        <f t="shared" si="34"/>
        <v/>
      </c>
      <c r="CB47" s="37" t="str">
        <f t="shared" si="35"/>
        <v/>
      </c>
      <c r="CC47" s="37" t="str">
        <f t="shared" si="36"/>
        <v/>
      </c>
      <c r="CD47" s="37" t="str">
        <f t="shared" si="37"/>
        <v/>
      </c>
      <c r="CE47" s="37" t="str">
        <f t="shared" si="38"/>
        <v/>
      </c>
      <c r="CF47" s="37" t="str">
        <f t="shared" si="39"/>
        <v/>
      </c>
      <c r="CG47" s="37" t="str">
        <f t="shared" si="40"/>
        <v/>
      </c>
      <c r="CH47" s="37" t="str">
        <f t="shared" si="41"/>
        <v/>
      </c>
      <c r="CI47" s="37" t="str">
        <f t="shared" si="42"/>
        <v/>
      </c>
    </row>
    <row r="48" spans="1:87" ht="12.75">
      <c r="A48" s="16"/>
      <c r="B48" s="14" t="str">
        <f>IF('Gene Table'!D47="","",'Gene Table'!D47)</f>
        <v>NM_000629</v>
      </c>
      <c r="C48" s="14" t="s">
        <v>185</v>
      </c>
      <c r="D48" s="15" t="str">
        <f>IF(SUM('Test Sample Data'!D$3:D$98)&gt;10,IF(AND(ISNUMBER('Test Sample Data'!D47),'Test Sample Data'!D47&lt;$B$1,'Test Sample Data'!D47&gt;0),'Test Sample Data'!D47,$B$1),"")</f>
        <v/>
      </c>
      <c r="E48" s="15" t="str">
        <f>IF(SUM('Test Sample Data'!E$3:E$98)&gt;10,IF(AND(ISNUMBER('Test Sample Data'!E47),'Test Sample Data'!E47&lt;$B$1,'Test Sample Data'!E47&gt;0),'Test Sample Data'!E47,$B$1),"")</f>
        <v/>
      </c>
      <c r="F48" s="15" t="str">
        <f>IF(SUM('Test Sample Data'!F$3:F$98)&gt;10,IF(AND(ISNUMBER('Test Sample Data'!F47),'Test Sample Data'!F47&lt;$B$1,'Test Sample Data'!F47&gt;0),'Test Sample Data'!F47,$B$1),"")</f>
        <v/>
      </c>
      <c r="G48" s="15" t="str">
        <f>IF(SUM('Test Sample Data'!G$3:G$98)&gt;10,IF(AND(ISNUMBER('Test Sample Data'!G47),'Test Sample Data'!G47&lt;$B$1,'Test Sample Data'!G47&gt;0),'Test Sample Data'!G47,$B$1),"")</f>
        <v/>
      </c>
      <c r="H48" s="15" t="str">
        <f>IF(SUM('Test Sample Data'!H$3:H$98)&gt;10,IF(AND(ISNUMBER('Test Sample Data'!H47),'Test Sample Data'!H47&lt;$B$1,'Test Sample Data'!H47&gt;0),'Test Sample Data'!H47,$B$1),"")</f>
        <v/>
      </c>
      <c r="I48" s="15" t="str">
        <f>IF(SUM('Test Sample Data'!I$3:I$98)&gt;10,IF(AND(ISNUMBER('Test Sample Data'!I47),'Test Sample Data'!I47&lt;$B$1,'Test Sample Data'!I47&gt;0),'Test Sample Data'!I47,$B$1),"")</f>
        <v/>
      </c>
      <c r="J48" s="15" t="str">
        <f>IF(SUM('Test Sample Data'!J$3:J$98)&gt;10,IF(AND(ISNUMBER('Test Sample Data'!J47),'Test Sample Data'!J47&lt;$B$1,'Test Sample Data'!J47&gt;0),'Test Sample Data'!J47,$B$1),"")</f>
        <v/>
      </c>
      <c r="K48" s="15" t="str">
        <f>IF(SUM('Test Sample Data'!K$3:K$98)&gt;10,IF(AND(ISNUMBER('Test Sample Data'!K47),'Test Sample Data'!K47&lt;$B$1,'Test Sample Data'!K47&gt;0),'Test Sample Data'!K47,$B$1),"")</f>
        <v/>
      </c>
      <c r="L48" s="15" t="str">
        <f>IF(SUM('Test Sample Data'!L$3:L$98)&gt;10,IF(AND(ISNUMBER('Test Sample Data'!L47),'Test Sample Data'!L47&lt;$B$1,'Test Sample Data'!L47&gt;0),'Test Sample Data'!L47,$B$1),"")</f>
        <v/>
      </c>
      <c r="M48" s="15" t="str">
        <f>IF(SUM('Test Sample Data'!M$3:M$98)&gt;10,IF(AND(ISNUMBER('Test Sample Data'!M47),'Test Sample Data'!M47&lt;$B$1,'Test Sample Data'!M47&gt;0),'Test Sample Data'!M47,$B$1),"")</f>
        <v/>
      </c>
      <c r="N48" s="15" t="str">
        <f>'Gene Table'!D47</f>
        <v>NM_000629</v>
      </c>
      <c r="O48" s="14" t="s">
        <v>185</v>
      </c>
      <c r="P48" s="15" t="str">
        <f>IF(SUM('Control Sample Data'!D$3:D$98)&gt;10,IF(AND(ISNUMBER('Control Sample Data'!D47),'Control Sample Data'!D47&lt;$B$1,'Control Sample Data'!D47&gt;0),'Control Sample Data'!D47,$B$1),"")</f>
        <v/>
      </c>
      <c r="Q48" s="15" t="str">
        <f>IF(SUM('Control Sample Data'!E$3:E$98)&gt;10,IF(AND(ISNUMBER('Control Sample Data'!E47),'Control Sample Data'!E47&lt;$B$1,'Control Sample Data'!E47&gt;0),'Control Sample Data'!E47,$B$1),"")</f>
        <v/>
      </c>
      <c r="R48" s="15" t="str">
        <f>IF(SUM('Control Sample Data'!F$3:F$98)&gt;10,IF(AND(ISNUMBER('Control Sample Data'!F47),'Control Sample Data'!F47&lt;$B$1,'Control Sample Data'!F47&gt;0),'Control Sample Data'!F47,$B$1),"")</f>
        <v/>
      </c>
      <c r="S48" s="15" t="str">
        <f>IF(SUM('Control Sample Data'!G$3:G$98)&gt;10,IF(AND(ISNUMBER('Control Sample Data'!G47),'Control Sample Data'!G47&lt;$B$1,'Control Sample Data'!G47&gt;0),'Control Sample Data'!G47,$B$1),"")</f>
        <v/>
      </c>
      <c r="T48" s="15" t="str">
        <f>IF(SUM('Control Sample Data'!H$3:H$98)&gt;10,IF(AND(ISNUMBER('Control Sample Data'!H47),'Control Sample Data'!H47&lt;$B$1,'Control Sample Data'!H47&gt;0),'Control Sample Data'!H47,$B$1),"")</f>
        <v/>
      </c>
      <c r="U48" s="15" t="str">
        <f>IF(SUM('Control Sample Data'!I$3:I$98)&gt;10,IF(AND(ISNUMBER('Control Sample Data'!I47),'Control Sample Data'!I47&lt;$B$1,'Control Sample Data'!I47&gt;0),'Control Sample Data'!I47,$B$1),"")</f>
        <v/>
      </c>
      <c r="V48" s="15" t="str">
        <f>IF(SUM('Control Sample Data'!J$3:J$98)&gt;10,IF(AND(ISNUMBER('Control Sample Data'!J47),'Control Sample Data'!J47&lt;$B$1,'Control Sample Data'!J47&gt;0),'Control Sample Data'!J47,$B$1),"")</f>
        <v/>
      </c>
      <c r="W48" s="15" t="str">
        <f>IF(SUM('Control Sample Data'!K$3:K$98)&gt;10,IF(AND(ISNUMBER('Control Sample Data'!K47),'Control Sample Data'!K47&lt;$B$1,'Control Sample Data'!K47&gt;0),'Control Sample Data'!K47,$B$1),"")</f>
        <v/>
      </c>
      <c r="X48" s="15" t="str">
        <f>IF(SUM('Control Sample Data'!L$3:L$98)&gt;10,IF(AND(ISNUMBER('Control Sample Data'!L47),'Control Sample Data'!L47&lt;$B$1,'Control Sample Data'!L47&gt;0),'Control Sample Data'!L47,$B$1),"")</f>
        <v/>
      </c>
      <c r="Y48" s="15" t="str">
        <f>IF(SUM('Control Sample Data'!M$3:M$98)&gt;10,IF(AND(ISNUMBER('Control Sample Data'!M47),'Control Sample Data'!M47&lt;$B$1,'Control Sample Data'!M47&gt;0),'Control Sample Data'!M47,$B$1),"")</f>
        <v/>
      </c>
      <c r="AT48" s="34" t="str">
        <f t="shared" si="44"/>
        <v/>
      </c>
      <c r="AU48" s="34" t="str">
        <f t="shared" si="45"/>
        <v/>
      </c>
      <c r="AV48" s="34" t="str">
        <f t="shared" si="46"/>
        <v/>
      </c>
      <c r="AW48" s="34" t="str">
        <f t="shared" si="47"/>
        <v/>
      </c>
      <c r="AX48" s="34" t="str">
        <f t="shared" si="48"/>
        <v/>
      </c>
      <c r="AY48" s="34" t="str">
        <f t="shared" si="49"/>
        <v/>
      </c>
      <c r="AZ48" s="34" t="str">
        <f t="shared" si="50"/>
        <v/>
      </c>
      <c r="BA48" s="34" t="str">
        <f t="shared" si="51"/>
        <v/>
      </c>
      <c r="BB48" s="34" t="str">
        <f t="shared" si="52"/>
        <v/>
      </c>
      <c r="BC48" s="34" t="str">
        <f t="shared" si="53"/>
        <v/>
      </c>
      <c r="BD48" s="34" t="str">
        <f t="shared" si="54"/>
        <v/>
      </c>
      <c r="BE48" s="34" t="str">
        <f t="shared" si="55"/>
        <v/>
      </c>
      <c r="BF48" s="34" t="str">
        <f t="shared" si="56"/>
        <v/>
      </c>
      <c r="BG48" s="34" t="str">
        <f t="shared" si="57"/>
        <v/>
      </c>
      <c r="BH48" s="34" t="str">
        <f t="shared" si="58"/>
        <v/>
      </c>
      <c r="BI48" s="34" t="str">
        <f t="shared" si="59"/>
        <v/>
      </c>
      <c r="BJ48" s="34" t="str">
        <f t="shared" si="60"/>
        <v/>
      </c>
      <c r="BK48" s="34" t="str">
        <f t="shared" si="61"/>
        <v/>
      </c>
      <c r="BL48" s="34" t="str">
        <f t="shared" si="62"/>
        <v/>
      </c>
      <c r="BM48" s="34" t="str">
        <f t="shared" si="63"/>
        <v/>
      </c>
      <c r="BN48" s="36" t="e">
        <f t="shared" si="21"/>
        <v>#DIV/0!</v>
      </c>
      <c r="BO48" s="36" t="e">
        <f t="shared" si="22"/>
        <v>#DIV/0!</v>
      </c>
      <c r="BP48" s="37" t="str">
        <f t="shared" si="23"/>
        <v/>
      </c>
      <c r="BQ48" s="37" t="str">
        <f t="shared" si="24"/>
        <v/>
      </c>
      <c r="BR48" s="37" t="str">
        <f t="shared" si="25"/>
        <v/>
      </c>
      <c r="BS48" s="37" t="str">
        <f t="shared" si="26"/>
        <v/>
      </c>
      <c r="BT48" s="37" t="str">
        <f t="shared" si="27"/>
        <v/>
      </c>
      <c r="BU48" s="37" t="str">
        <f t="shared" si="28"/>
        <v/>
      </c>
      <c r="BV48" s="37" t="str">
        <f t="shared" si="29"/>
        <v/>
      </c>
      <c r="BW48" s="37" t="str">
        <f t="shared" si="30"/>
        <v/>
      </c>
      <c r="BX48" s="37" t="str">
        <f t="shared" si="31"/>
        <v/>
      </c>
      <c r="BY48" s="37" t="str">
        <f t="shared" si="32"/>
        <v/>
      </c>
      <c r="BZ48" s="37" t="str">
        <f t="shared" si="33"/>
        <v/>
      </c>
      <c r="CA48" s="37" t="str">
        <f t="shared" si="34"/>
        <v/>
      </c>
      <c r="CB48" s="37" t="str">
        <f t="shared" si="35"/>
        <v/>
      </c>
      <c r="CC48" s="37" t="str">
        <f t="shared" si="36"/>
        <v/>
      </c>
      <c r="CD48" s="37" t="str">
        <f t="shared" si="37"/>
        <v/>
      </c>
      <c r="CE48" s="37" t="str">
        <f t="shared" si="38"/>
        <v/>
      </c>
      <c r="CF48" s="37" t="str">
        <f t="shared" si="39"/>
        <v/>
      </c>
      <c r="CG48" s="37" t="str">
        <f t="shared" si="40"/>
        <v/>
      </c>
      <c r="CH48" s="37" t="str">
        <f t="shared" si="41"/>
        <v/>
      </c>
      <c r="CI48" s="37" t="str">
        <f t="shared" si="42"/>
        <v/>
      </c>
    </row>
    <row r="49" spans="1:87" ht="12.75">
      <c r="A49" s="16"/>
      <c r="B49" s="14" t="str">
        <f>IF('Gene Table'!D48="","",'Gene Table'!D48)</f>
        <v>NM_000849</v>
      </c>
      <c r="C49" s="14" t="s">
        <v>189</v>
      </c>
      <c r="D49" s="15" t="str">
        <f>IF(SUM('Test Sample Data'!D$3:D$98)&gt;10,IF(AND(ISNUMBER('Test Sample Data'!D48),'Test Sample Data'!D48&lt;$B$1,'Test Sample Data'!D48&gt;0),'Test Sample Data'!D48,$B$1),"")</f>
        <v/>
      </c>
      <c r="E49" s="15" t="str">
        <f>IF(SUM('Test Sample Data'!E$3:E$98)&gt;10,IF(AND(ISNUMBER('Test Sample Data'!E48),'Test Sample Data'!E48&lt;$B$1,'Test Sample Data'!E48&gt;0),'Test Sample Data'!E48,$B$1),"")</f>
        <v/>
      </c>
      <c r="F49" s="15" t="str">
        <f>IF(SUM('Test Sample Data'!F$3:F$98)&gt;10,IF(AND(ISNUMBER('Test Sample Data'!F48),'Test Sample Data'!F48&lt;$B$1,'Test Sample Data'!F48&gt;0),'Test Sample Data'!F48,$B$1),"")</f>
        <v/>
      </c>
      <c r="G49" s="15" t="str">
        <f>IF(SUM('Test Sample Data'!G$3:G$98)&gt;10,IF(AND(ISNUMBER('Test Sample Data'!G48),'Test Sample Data'!G48&lt;$B$1,'Test Sample Data'!G48&gt;0),'Test Sample Data'!G48,$B$1),"")</f>
        <v/>
      </c>
      <c r="H49" s="15" t="str">
        <f>IF(SUM('Test Sample Data'!H$3:H$98)&gt;10,IF(AND(ISNUMBER('Test Sample Data'!H48),'Test Sample Data'!H48&lt;$B$1,'Test Sample Data'!H48&gt;0),'Test Sample Data'!H48,$B$1),"")</f>
        <v/>
      </c>
      <c r="I49" s="15" t="str">
        <f>IF(SUM('Test Sample Data'!I$3:I$98)&gt;10,IF(AND(ISNUMBER('Test Sample Data'!I48),'Test Sample Data'!I48&lt;$B$1,'Test Sample Data'!I48&gt;0),'Test Sample Data'!I48,$B$1),"")</f>
        <v/>
      </c>
      <c r="J49" s="15" t="str">
        <f>IF(SUM('Test Sample Data'!J$3:J$98)&gt;10,IF(AND(ISNUMBER('Test Sample Data'!J48),'Test Sample Data'!J48&lt;$B$1,'Test Sample Data'!J48&gt;0),'Test Sample Data'!J48,$B$1),"")</f>
        <v/>
      </c>
      <c r="K49" s="15" t="str">
        <f>IF(SUM('Test Sample Data'!K$3:K$98)&gt;10,IF(AND(ISNUMBER('Test Sample Data'!K48),'Test Sample Data'!K48&lt;$B$1,'Test Sample Data'!K48&gt;0),'Test Sample Data'!K48,$B$1),"")</f>
        <v/>
      </c>
      <c r="L49" s="15" t="str">
        <f>IF(SUM('Test Sample Data'!L$3:L$98)&gt;10,IF(AND(ISNUMBER('Test Sample Data'!L48),'Test Sample Data'!L48&lt;$B$1,'Test Sample Data'!L48&gt;0),'Test Sample Data'!L48,$B$1),"")</f>
        <v/>
      </c>
      <c r="M49" s="15" t="str">
        <f>IF(SUM('Test Sample Data'!M$3:M$98)&gt;10,IF(AND(ISNUMBER('Test Sample Data'!M48),'Test Sample Data'!M48&lt;$B$1,'Test Sample Data'!M48&gt;0),'Test Sample Data'!M48,$B$1),"")</f>
        <v/>
      </c>
      <c r="N49" s="15" t="str">
        <f>'Gene Table'!D48</f>
        <v>NM_000849</v>
      </c>
      <c r="O49" s="14" t="s">
        <v>189</v>
      </c>
      <c r="P49" s="15" t="str">
        <f>IF(SUM('Control Sample Data'!D$3:D$98)&gt;10,IF(AND(ISNUMBER('Control Sample Data'!D48),'Control Sample Data'!D48&lt;$B$1,'Control Sample Data'!D48&gt;0),'Control Sample Data'!D48,$B$1),"")</f>
        <v/>
      </c>
      <c r="Q49" s="15" t="str">
        <f>IF(SUM('Control Sample Data'!E$3:E$98)&gt;10,IF(AND(ISNUMBER('Control Sample Data'!E48),'Control Sample Data'!E48&lt;$B$1,'Control Sample Data'!E48&gt;0),'Control Sample Data'!E48,$B$1),"")</f>
        <v/>
      </c>
      <c r="R49" s="15" t="str">
        <f>IF(SUM('Control Sample Data'!F$3:F$98)&gt;10,IF(AND(ISNUMBER('Control Sample Data'!F48),'Control Sample Data'!F48&lt;$B$1,'Control Sample Data'!F48&gt;0),'Control Sample Data'!F48,$B$1),"")</f>
        <v/>
      </c>
      <c r="S49" s="15" t="str">
        <f>IF(SUM('Control Sample Data'!G$3:G$98)&gt;10,IF(AND(ISNUMBER('Control Sample Data'!G48),'Control Sample Data'!G48&lt;$B$1,'Control Sample Data'!G48&gt;0),'Control Sample Data'!G48,$B$1),"")</f>
        <v/>
      </c>
      <c r="T49" s="15" t="str">
        <f>IF(SUM('Control Sample Data'!H$3:H$98)&gt;10,IF(AND(ISNUMBER('Control Sample Data'!H48),'Control Sample Data'!H48&lt;$B$1,'Control Sample Data'!H48&gt;0),'Control Sample Data'!H48,$B$1),"")</f>
        <v/>
      </c>
      <c r="U49" s="15" t="str">
        <f>IF(SUM('Control Sample Data'!I$3:I$98)&gt;10,IF(AND(ISNUMBER('Control Sample Data'!I48),'Control Sample Data'!I48&lt;$B$1,'Control Sample Data'!I48&gt;0),'Control Sample Data'!I48,$B$1),"")</f>
        <v/>
      </c>
      <c r="V49" s="15" t="str">
        <f>IF(SUM('Control Sample Data'!J$3:J$98)&gt;10,IF(AND(ISNUMBER('Control Sample Data'!J48),'Control Sample Data'!J48&lt;$B$1,'Control Sample Data'!J48&gt;0),'Control Sample Data'!J48,$B$1),"")</f>
        <v/>
      </c>
      <c r="W49" s="15" t="str">
        <f>IF(SUM('Control Sample Data'!K$3:K$98)&gt;10,IF(AND(ISNUMBER('Control Sample Data'!K48),'Control Sample Data'!K48&lt;$B$1,'Control Sample Data'!K48&gt;0),'Control Sample Data'!K48,$B$1),"")</f>
        <v/>
      </c>
      <c r="X49" s="15" t="str">
        <f>IF(SUM('Control Sample Data'!L$3:L$98)&gt;10,IF(AND(ISNUMBER('Control Sample Data'!L48),'Control Sample Data'!L48&lt;$B$1,'Control Sample Data'!L48&gt;0),'Control Sample Data'!L48,$B$1),"")</f>
        <v/>
      </c>
      <c r="Y49" s="15" t="str">
        <f>IF(SUM('Control Sample Data'!M$3:M$98)&gt;10,IF(AND(ISNUMBER('Control Sample Data'!M48),'Control Sample Data'!M48&lt;$B$1,'Control Sample Data'!M48&gt;0),'Control Sample Data'!M48,$B$1),"")</f>
        <v/>
      </c>
      <c r="AT49" s="34" t="str">
        <f t="shared" si="44"/>
        <v/>
      </c>
      <c r="AU49" s="34" t="str">
        <f t="shared" si="45"/>
        <v/>
      </c>
      <c r="AV49" s="34" t="str">
        <f t="shared" si="46"/>
        <v/>
      </c>
      <c r="AW49" s="34" t="str">
        <f t="shared" si="47"/>
        <v/>
      </c>
      <c r="AX49" s="34" t="str">
        <f t="shared" si="48"/>
        <v/>
      </c>
      <c r="AY49" s="34" t="str">
        <f t="shared" si="49"/>
        <v/>
      </c>
      <c r="AZ49" s="34" t="str">
        <f t="shared" si="50"/>
        <v/>
      </c>
      <c r="BA49" s="34" t="str">
        <f t="shared" si="51"/>
        <v/>
      </c>
      <c r="BB49" s="34" t="str">
        <f t="shared" si="52"/>
        <v/>
      </c>
      <c r="BC49" s="34" t="str">
        <f t="shared" si="53"/>
        <v/>
      </c>
      <c r="BD49" s="34" t="str">
        <f t="shared" si="54"/>
        <v/>
      </c>
      <c r="BE49" s="34" t="str">
        <f t="shared" si="55"/>
        <v/>
      </c>
      <c r="BF49" s="34" t="str">
        <f t="shared" si="56"/>
        <v/>
      </c>
      <c r="BG49" s="34" t="str">
        <f t="shared" si="57"/>
        <v/>
      </c>
      <c r="BH49" s="34" t="str">
        <f t="shared" si="58"/>
        <v/>
      </c>
      <c r="BI49" s="34" t="str">
        <f t="shared" si="59"/>
        <v/>
      </c>
      <c r="BJ49" s="34" t="str">
        <f t="shared" si="60"/>
        <v/>
      </c>
      <c r="BK49" s="34" t="str">
        <f t="shared" si="61"/>
        <v/>
      </c>
      <c r="BL49" s="34" t="str">
        <f t="shared" si="62"/>
        <v/>
      </c>
      <c r="BM49" s="34" t="str">
        <f t="shared" si="63"/>
        <v/>
      </c>
      <c r="BN49" s="36" t="e">
        <f t="shared" si="21"/>
        <v>#DIV/0!</v>
      </c>
      <c r="BO49" s="36" t="e">
        <f t="shared" si="22"/>
        <v>#DIV/0!</v>
      </c>
      <c r="BP49" s="37" t="str">
        <f t="shared" si="23"/>
        <v/>
      </c>
      <c r="BQ49" s="37" t="str">
        <f t="shared" si="24"/>
        <v/>
      </c>
      <c r="BR49" s="37" t="str">
        <f t="shared" si="25"/>
        <v/>
      </c>
      <c r="BS49" s="37" t="str">
        <f t="shared" si="26"/>
        <v/>
      </c>
      <c r="BT49" s="37" t="str">
        <f t="shared" si="27"/>
        <v/>
      </c>
      <c r="BU49" s="37" t="str">
        <f t="shared" si="28"/>
        <v/>
      </c>
      <c r="BV49" s="37" t="str">
        <f t="shared" si="29"/>
        <v/>
      </c>
      <c r="BW49" s="37" t="str">
        <f t="shared" si="30"/>
        <v/>
      </c>
      <c r="BX49" s="37" t="str">
        <f t="shared" si="31"/>
        <v/>
      </c>
      <c r="BY49" s="37" t="str">
        <f t="shared" si="32"/>
        <v/>
      </c>
      <c r="BZ49" s="37" t="str">
        <f t="shared" si="33"/>
        <v/>
      </c>
      <c r="CA49" s="37" t="str">
        <f t="shared" si="34"/>
        <v/>
      </c>
      <c r="CB49" s="37" t="str">
        <f t="shared" si="35"/>
        <v/>
      </c>
      <c r="CC49" s="37" t="str">
        <f t="shared" si="36"/>
        <v/>
      </c>
      <c r="CD49" s="37" t="str">
        <f t="shared" si="37"/>
        <v/>
      </c>
      <c r="CE49" s="37" t="str">
        <f t="shared" si="38"/>
        <v/>
      </c>
      <c r="CF49" s="37" t="str">
        <f t="shared" si="39"/>
        <v/>
      </c>
      <c r="CG49" s="37" t="str">
        <f t="shared" si="40"/>
        <v/>
      </c>
      <c r="CH49" s="37" t="str">
        <f t="shared" si="41"/>
        <v/>
      </c>
      <c r="CI49" s="37" t="str">
        <f t="shared" si="42"/>
        <v/>
      </c>
    </row>
    <row r="50" spans="1:87" ht="12.75">
      <c r="A50" s="16"/>
      <c r="B50" s="14" t="str">
        <f>IF('Gene Table'!D49="","",'Gene Table'!D49)</f>
        <v>NM_000400</v>
      </c>
      <c r="C50" s="14" t="s">
        <v>193</v>
      </c>
      <c r="D50" s="15" t="str">
        <f>IF(SUM('Test Sample Data'!D$3:D$98)&gt;10,IF(AND(ISNUMBER('Test Sample Data'!D49),'Test Sample Data'!D49&lt;$B$1,'Test Sample Data'!D49&gt;0),'Test Sample Data'!D49,$B$1),"")</f>
        <v/>
      </c>
      <c r="E50" s="15" t="str">
        <f>IF(SUM('Test Sample Data'!E$3:E$98)&gt;10,IF(AND(ISNUMBER('Test Sample Data'!E49),'Test Sample Data'!E49&lt;$B$1,'Test Sample Data'!E49&gt;0),'Test Sample Data'!E49,$B$1),"")</f>
        <v/>
      </c>
      <c r="F50" s="15" t="str">
        <f>IF(SUM('Test Sample Data'!F$3:F$98)&gt;10,IF(AND(ISNUMBER('Test Sample Data'!F49),'Test Sample Data'!F49&lt;$B$1,'Test Sample Data'!F49&gt;0),'Test Sample Data'!F49,$B$1),"")</f>
        <v/>
      </c>
      <c r="G50" s="15" t="str">
        <f>IF(SUM('Test Sample Data'!G$3:G$98)&gt;10,IF(AND(ISNUMBER('Test Sample Data'!G49),'Test Sample Data'!G49&lt;$B$1,'Test Sample Data'!G49&gt;0),'Test Sample Data'!G49,$B$1),"")</f>
        <v/>
      </c>
      <c r="H50" s="15" t="str">
        <f>IF(SUM('Test Sample Data'!H$3:H$98)&gt;10,IF(AND(ISNUMBER('Test Sample Data'!H49),'Test Sample Data'!H49&lt;$B$1,'Test Sample Data'!H49&gt;0),'Test Sample Data'!H49,$B$1),"")</f>
        <v/>
      </c>
      <c r="I50" s="15" t="str">
        <f>IF(SUM('Test Sample Data'!I$3:I$98)&gt;10,IF(AND(ISNUMBER('Test Sample Data'!I49),'Test Sample Data'!I49&lt;$B$1,'Test Sample Data'!I49&gt;0),'Test Sample Data'!I49,$B$1),"")</f>
        <v/>
      </c>
      <c r="J50" s="15" t="str">
        <f>IF(SUM('Test Sample Data'!J$3:J$98)&gt;10,IF(AND(ISNUMBER('Test Sample Data'!J49),'Test Sample Data'!J49&lt;$B$1,'Test Sample Data'!J49&gt;0),'Test Sample Data'!J49,$B$1),"")</f>
        <v/>
      </c>
      <c r="K50" s="15" t="str">
        <f>IF(SUM('Test Sample Data'!K$3:K$98)&gt;10,IF(AND(ISNUMBER('Test Sample Data'!K49),'Test Sample Data'!K49&lt;$B$1,'Test Sample Data'!K49&gt;0),'Test Sample Data'!K49,$B$1),"")</f>
        <v/>
      </c>
      <c r="L50" s="15" t="str">
        <f>IF(SUM('Test Sample Data'!L$3:L$98)&gt;10,IF(AND(ISNUMBER('Test Sample Data'!L49),'Test Sample Data'!L49&lt;$B$1,'Test Sample Data'!L49&gt;0),'Test Sample Data'!L49,$B$1),"")</f>
        <v/>
      </c>
      <c r="M50" s="15" t="str">
        <f>IF(SUM('Test Sample Data'!M$3:M$98)&gt;10,IF(AND(ISNUMBER('Test Sample Data'!M49),'Test Sample Data'!M49&lt;$B$1,'Test Sample Data'!M49&gt;0),'Test Sample Data'!M49,$B$1),"")</f>
        <v/>
      </c>
      <c r="N50" s="15" t="str">
        <f>'Gene Table'!D49</f>
        <v>NM_000400</v>
      </c>
      <c r="O50" s="14" t="s">
        <v>193</v>
      </c>
      <c r="P50" s="15" t="str">
        <f>IF(SUM('Control Sample Data'!D$3:D$98)&gt;10,IF(AND(ISNUMBER('Control Sample Data'!D49),'Control Sample Data'!D49&lt;$B$1,'Control Sample Data'!D49&gt;0),'Control Sample Data'!D49,$B$1),"")</f>
        <v/>
      </c>
      <c r="Q50" s="15" t="str">
        <f>IF(SUM('Control Sample Data'!E$3:E$98)&gt;10,IF(AND(ISNUMBER('Control Sample Data'!E49),'Control Sample Data'!E49&lt;$B$1,'Control Sample Data'!E49&gt;0),'Control Sample Data'!E49,$B$1),"")</f>
        <v/>
      </c>
      <c r="R50" s="15" t="str">
        <f>IF(SUM('Control Sample Data'!F$3:F$98)&gt;10,IF(AND(ISNUMBER('Control Sample Data'!F49),'Control Sample Data'!F49&lt;$B$1,'Control Sample Data'!F49&gt;0),'Control Sample Data'!F49,$B$1),"")</f>
        <v/>
      </c>
      <c r="S50" s="15" t="str">
        <f>IF(SUM('Control Sample Data'!G$3:G$98)&gt;10,IF(AND(ISNUMBER('Control Sample Data'!G49),'Control Sample Data'!G49&lt;$B$1,'Control Sample Data'!G49&gt;0),'Control Sample Data'!G49,$B$1),"")</f>
        <v/>
      </c>
      <c r="T50" s="15" t="str">
        <f>IF(SUM('Control Sample Data'!H$3:H$98)&gt;10,IF(AND(ISNUMBER('Control Sample Data'!H49),'Control Sample Data'!H49&lt;$B$1,'Control Sample Data'!H49&gt;0),'Control Sample Data'!H49,$B$1),"")</f>
        <v/>
      </c>
      <c r="U50" s="15" t="str">
        <f>IF(SUM('Control Sample Data'!I$3:I$98)&gt;10,IF(AND(ISNUMBER('Control Sample Data'!I49),'Control Sample Data'!I49&lt;$B$1,'Control Sample Data'!I49&gt;0),'Control Sample Data'!I49,$B$1),"")</f>
        <v/>
      </c>
      <c r="V50" s="15" t="str">
        <f>IF(SUM('Control Sample Data'!J$3:J$98)&gt;10,IF(AND(ISNUMBER('Control Sample Data'!J49),'Control Sample Data'!J49&lt;$B$1,'Control Sample Data'!J49&gt;0),'Control Sample Data'!J49,$B$1),"")</f>
        <v/>
      </c>
      <c r="W50" s="15" t="str">
        <f>IF(SUM('Control Sample Data'!K$3:K$98)&gt;10,IF(AND(ISNUMBER('Control Sample Data'!K49),'Control Sample Data'!K49&lt;$B$1,'Control Sample Data'!K49&gt;0),'Control Sample Data'!K49,$B$1),"")</f>
        <v/>
      </c>
      <c r="X50" s="15" t="str">
        <f>IF(SUM('Control Sample Data'!L$3:L$98)&gt;10,IF(AND(ISNUMBER('Control Sample Data'!L49),'Control Sample Data'!L49&lt;$B$1,'Control Sample Data'!L49&gt;0),'Control Sample Data'!L49,$B$1),"")</f>
        <v/>
      </c>
      <c r="Y50" s="15" t="str">
        <f>IF(SUM('Control Sample Data'!M$3:M$98)&gt;10,IF(AND(ISNUMBER('Control Sample Data'!M49),'Control Sample Data'!M49&lt;$B$1,'Control Sample Data'!M49&gt;0),'Control Sample Data'!M49,$B$1),"")</f>
        <v/>
      </c>
      <c r="AT50" s="34" t="str">
        <f t="shared" si="44"/>
        <v/>
      </c>
      <c r="AU50" s="34" t="str">
        <f t="shared" si="45"/>
        <v/>
      </c>
      <c r="AV50" s="34" t="str">
        <f t="shared" si="46"/>
        <v/>
      </c>
      <c r="AW50" s="34" t="str">
        <f t="shared" si="47"/>
        <v/>
      </c>
      <c r="AX50" s="34" t="str">
        <f t="shared" si="48"/>
        <v/>
      </c>
      <c r="AY50" s="34" t="str">
        <f t="shared" si="49"/>
        <v/>
      </c>
      <c r="AZ50" s="34" t="str">
        <f t="shared" si="50"/>
        <v/>
      </c>
      <c r="BA50" s="34" t="str">
        <f t="shared" si="51"/>
        <v/>
      </c>
      <c r="BB50" s="34" t="str">
        <f t="shared" si="52"/>
        <v/>
      </c>
      <c r="BC50" s="34" t="str">
        <f t="shared" si="53"/>
        <v/>
      </c>
      <c r="BD50" s="34" t="str">
        <f t="shared" si="54"/>
        <v/>
      </c>
      <c r="BE50" s="34" t="str">
        <f t="shared" si="55"/>
        <v/>
      </c>
      <c r="BF50" s="34" t="str">
        <f t="shared" si="56"/>
        <v/>
      </c>
      <c r="BG50" s="34" t="str">
        <f t="shared" si="57"/>
        <v/>
      </c>
      <c r="BH50" s="34" t="str">
        <f t="shared" si="58"/>
        <v/>
      </c>
      <c r="BI50" s="34" t="str">
        <f t="shared" si="59"/>
        <v/>
      </c>
      <c r="BJ50" s="34" t="str">
        <f t="shared" si="60"/>
        <v/>
      </c>
      <c r="BK50" s="34" t="str">
        <f t="shared" si="61"/>
        <v/>
      </c>
      <c r="BL50" s="34" t="str">
        <f t="shared" si="62"/>
        <v/>
      </c>
      <c r="BM50" s="34" t="str">
        <f t="shared" si="63"/>
        <v/>
      </c>
      <c r="BN50" s="36" t="e">
        <f t="shared" si="21"/>
        <v>#DIV/0!</v>
      </c>
      <c r="BO50" s="36" t="e">
        <f t="shared" si="22"/>
        <v>#DIV/0!</v>
      </c>
      <c r="BP50" s="37" t="str">
        <f t="shared" si="23"/>
        <v/>
      </c>
      <c r="BQ50" s="37" t="str">
        <f t="shared" si="24"/>
        <v/>
      </c>
      <c r="BR50" s="37" t="str">
        <f t="shared" si="25"/>
        <v/>
      </c>
      <c r="BS50" s="37" t="str">
        <f t="shared" si="26"/>
        <v/>
      </c>
      <c r="BT50" s="37" t="str">
        <f t="shared" si="27"/>
        <v/>
      </c>
      <c r="BU50" s="37" t="str">
        <f t="shared" si="28"/>
        <v/>
      </c>
      <c r="BV50" s="37" t="str">
        <f t="shared" si="29"/>
        <v/>
      </c>
      <c r="BW50" s="37" t="str">
        <f t="shared" si="30"/>
        <v/>
      </c>
      <c r="BX50" s="37" t="str">
        <f t="shared" si="31"/>
        <v/>
      </c>
      <c r="BY50" s="37" t="str">
        <f t="shared" si="32"/>
        <v/>
      </c>
      <c r="BZ50" s="37" t="str">
        <f t="shared" si="33"/>
        <v/>
      </c>
      <c r="CA50" s="37" t="str">
        <f t="shared" si="34"/>
        <v/>
      </c>
      <c r="CB50" s="37" t="str">
        <f t="shared" si="35"/>
        <v/>
      </c>
      <c r="CC50" s="37" t="str">
        <f t="shared" si="36"/>
        <v/>
      </c>
      <c r="CD50" s="37" t="str">
        <f t="shared" si="37"/>
        <v/>
      </c>
      <c r="CE50" s="37" t="str">
        <f t="shared" si="38"/>
        <v/>
      </c>
      <c r="CF50" s="37" t="str">
        <f t="shared" si="39"/>
        <v/>
      </c>
      <c r="CG50" s="37" t="str">
        <f t="shared" si="40"/>
        <v/>
      </c>
      <c r="CH50" s="37" t="str">
        <f t="shared" si="41"/>
        <v/>
      </c>
      <c r="CI50" s="37" t="str">
        <f t="shared" si="42"/>
        <v/>
      </c>
    </row>
    <row r="51" spans="1:87" ht="12.75">
      <c r="A51" s="16"/>
      <c r="B51" s="14" t="str">
        <f>IF('Gene Table'!D50="","",'Gene Table'!D50)</f>
        <v>NM_000102</v>
      </c>
      <c r="C51" s="14" t="s">
        <v>197</v>
      </c>
      <c r="D51" s="15" t="str">
        <f>IF(SUM('Test Sample Data'!D$3:D$98)&gt;10,IF(AND(ISNUMBER('Test Sample Data'!D50),'Test Sample Data'!D50&lt;$B$1,'Test Sample Data'!D50&gt;0),'Test Sample Data'!D50,$B$1),"")</f>
        <v/>
      </c>
      <c r="E51" s="15" t="str">
        <f>IF(SUM('Test Sample Data'!E$3:E$98)&gt;10,IF(AND(ISNUMBER('Test Sample Data'!E50),'Test Sample Data'!E50&lt;$B$1,'Test Sample Data'!E50&gt;0),'Test Sample Data'!E50,$B$1),"")</f>
        <v/>
      </c>
      <c r="F51" s="15" t="str">
        <f>IF(SUM('Test Sample Data'!F$3:F$98)&gt;10,IF(AND(ISNUMBER('Test Sample Data'!F50),'Test Sample Data'!F50&lt;$B$1,'Test Sample Data'!F50&gt;0),'Test Sample Data'!F50,$B$1),"")</f>
        <v/>
      </c>
      <c r="G51" s="15" t="str">
        <f>IF(SUM('Test Sample Data'!G$3:G$98)&gt;10,IF(AND(ISNUMBER('Test Sample Data'!G50),'Test Sample Data'!G50&lt;$B$1,'Test Sample Data'!G50&gt;0),'Test Sample Data'!G50,$B$1),"")</f>
        <v/>
      </c>
      <c r="H51" s="15" t="str">
        <f>IF(SUM('Test Sample Data'!H$3:H$98)&gt;10,IF(AND(ISNUMBER('Test Sample Data'!H50),'Test Sample Data'!H50&lt;$B$1,'Test Sample Data'!H50&gt;0),'Test Sample Data'!H50,$B$1),"")</f>
        <v/>
      </c>
      <c r="I51" s="15" t="str">
        <f>IF(SUM('Test Sample Data'!I$3:I$98)&gt;10,IF(AND(ISNUMBER('Test Sample Data'!I50),'Test Sample Data'!I50&lt;$B$1,'Test Sample Data'!I50&gt;0),'Test Sample Data'!I50,$B$1),"")</f>
        <v/>
      </c>
      <c r="J51" s="15" t="str">
        <f>IF(SUM('Test Sample Data'!J$3:J$98)&gt;10,IF(AND(ISNUMBER('Test Sample Data'!J50),'Test Sample Data'!J50&lt;$B$1,'Test Sample Data'!J50&gt;0),'Test Sample Data'!J50,$B$1),"")</f>
        <v/>
      </c>
      <c r="K51" s="15" t="str">
        <f>IF(SUM('Test Sample Data'!K$3:K$98)&gt;10,IF(AND(ISNUMBER('Test Sample Data'!K50),'Test Sample Data'!K50&lt;$B$1,'Test Sample Data'!K50&gt;0),'Test Sample Data'!K50,$B$1),"")</f>
        <v/>
      </c>
      <c r="L51" s="15" t="str">
        <f>IF(SUM('Test Sample Data'!L$3:L$98)&gt;10,IF(AND(ISNUMBER('Test Sample Data'!L50),'Test Sample Data'!L50&lt;$B$1,'Test Sample Data'!L50&gt;0),'Test Sample Data'!L50,$B$1),"")</f>
        <v/>
      </c>
      <c r="M51" s="15" t="str">
        <f>IF(SUM('Test Sample Data'!M$3:M$98)&gt;10,IF(AND(ISNUMBER('Test Sample Data'!M50),'Test Sample Data'!M50&lt;$B$1,'Test Sample Data'!M50&gt;0),'Test Sample Data'!M50,$B$1),"")</f>
        <v/>
      </c>
      <c r="N51" s="15" t="str">
        <f>'Gene Table'!D50</f>
        <v>NM_000102</v>
      </c>
      <c r="O51" s="14" t="s">
        <v>197</v>
      </c>
      <c r="P51" s="15" t="str">
        <f>IF(SUM('Control Sample Data'!D$3:D$98)&gt;10,IF(AND(ISNUMBER('Control Sample Data'!D50),'Control Sample Data'!D50&lt;$B$1,'Control Sample Data'!D50&gt;0),'Control Sample Data'!D50,$B$1),"")</f>
        <v/>
      </c>
      <c r="Q51" s="15" t="str">
        <f>IF(SUM('Control Sample Data'!E$3:E$98)&gt;10,IF(AND(ISNUMBER('Control Sample Data'!E50),'Control Sample Data'!E50&lt;$B$1,'Control Sample Data'!E50&gt;0),'Control Sample Data'!E50,$B$1),"")</f>
        <v/>
      </c>
      <c r="R51" s="15" t="str">
        <f>IF(SUM('Control Sample Data'!F$3:F$98)&gt;10,IF(AND(ISNUMBER('Control Sample Data'!F50),'Control Sample Data'!F50&lt;$B$1,'Control Sample Data'!F50&gt;0),'Control Sample Data'!F50,$B$1),"")</f>
        <v/>
      </c>
      <c r="S51" s="15" t="str">
        <f>IF(SUM('Control Sample Data'!G$3:G$98)&gt;10,IF(AND(ISNUMBER('Control Sample Data'!G50),'Control Sample Data'!G50&lt;$B$1,'Control Sample Data'!G50&gt;0),'Control Sample Data'!G50,$B$1),"")</f>
        <v/>
      </c>
      <c r="T51" s="15" t="str">
        <f>IF(SUM('Control Sample Data'!H$3:H$98)&gt;10,IF(AND(ISNUMBER('Control Sample Data'!H50),'Control Sample Data'!H50&lt;$B$1,'Control Sample Data'!H50&gt;0),'Control Sample Data'!H50,$B$1),"")</f>
        <v/>
      </c>
      <c r="U51" s="15" t="str">
        <f>IF(SUM('Control Sample Data'!I$3:I$98)&gt;10,IF(AND(ISNUMBER('Control Sample Data'!I50),'Control Sample Data'!I50&lt;$B$1,'Control Sample Data'!I50&gt;0),'Control Sample Data'!I50,$B$1),"")</f>
        <v/>
      </c>
      <c r="V51" s="15" t="str">
        <f>IF(SUM('Control Sample Data'!J$3:J$98)&gt;10,IF(AND(ISNUMBER('Control Sample Data'!J50),'Control Sample Data'!J50&lt;$B$1,'Control Sample Data'!J50&gt;0),'Control Sample Data'!J50,$B$1),"")</f>
        <v/>
      </c>
      <c r="W51" s="15" t="str">
        <f>IF(SUM('Control Sample Data'!K$3:K$98)&gt;10,IF(AND(ISNUMBER('Control Sample Data'!K50),'Control Sample Data'!K50&lt;$B$1,'Control Sample Data'!K50&gt;0),'Control Sample Data'!K50,$B$1),"")</f>
        <v/>
      </c>
      <c r="X51" s="15" t="str">
        <f>IF(SUM('Control Sample Data'!L$3:L$98)&gt;10,IF(AND(ISNUMBER('Control Sample Data'!L50),'Control Sample Data'!L50&lt;$B$1,'Control Sample Data'!L50&gt;0),'Control Sample Data'!L50,$B$1),"")</f>
        <v/>
      </c>
      <c r="Y51" s="15" t="str">
        <f>IF(SUM('Control Sample Data'!M$3:M$98)&gt;10,IF(AND(ISNUMBER('Control Sample Data'!M50),'Control Sample Data'!M50&lt;$B$1,'Control Sample Data'!M50&gt;0),'Control Sample Data'!M50,$B$1),"")</f>
        <v/>
      </c>
      <c r="AT51" s="34" t="str">
        <f t="shared" si="44"/>
        <v/>
      </c>
      <c r="AU51" s="34" t="str">
        <f t="shared" si="45"/>
        <v/>
      </c>
      <c r="AV51" s="34" t="str">
        <f t="shared" si="46"/>
        <v/>
      </c>
      <c r="AW51" s="34" t="str">
        <f t="shared" si="47"/>
        <v/>
      </c>
      <c r="AX51" s="34" t="str">
        <f t="shared" si="48"/>
        <v/>
      </c>
      <c r="AY51" s="34" t="str">
        <f t="shared" si="49"/>
        <v/>
      </c>
      <c r="AZ51" s="34" t="str">
        <f t="shared" si="50"/>
        <v/>
      </c>
      <c r="BA51" s="34" t="str">
        <f t="shared" si="51"/>
        <v/>
      </c>
      <c r="BB51" s="34" t="str">
        <f t="shared" si="52"/>
        <v/>
      </c>
      <c r="BC51" s="34" t="str">
        <f t="shared" si="53"/>
        <v/>
      </c>
      <c r="BD51" s="34" t="str">
        <f t="shared" si="54"/>
        <v/>
      </c>
      <c r="BE51" s="34" t="str">
        <f t="shared" si="55"/>
        <v/>
      </c>
      <c r="BF51" s="34" t="str">
        <f t="shared" si="56"/>
        <v/>
      </c>
      <c r="BG51" s="34" t="str">
        <f t="shared" si="57"/>
        <v/>
      </c>
      <c r="BH51" s="34" t="str">
        <f t="shared" si="58"/>
        <v/>
      </c>
      <c r="BI51" s="34" t="str">
        <f t="shared" si="59"/>
        <v/>
      </c>
      <c r="BJ51" s="34" t="str">
        <f t="shared" si="60"/>
        <v/>
      </c>
      <c r="BK51" s="34" t="str">
        <f t="shared" si="61"/>
        <v/>
      </c>
      <c r="BL51" s="34" t="str">
        <f t="shared" si="62"/>
        <v/>
      </c>
      <c r="BM51" s="34" t="str">
        <f t="shared" si="63"/>
        <v/>
      </c>
      <c r="BN51" s="36" t="e">
        <f t="shared" si="21"/>
        <v>#DIV/0!</v>
      </c>
      <c r="BO51" s="36" t="e">
        <f t="shared" si="22"/>
        <v>#DIV/0!</v>
      </c>
      <c r="BP51" s="37" t="str">
        <f t="shared" si="23"/>
        <v/>
      </c>
      <c r="BQ51" s="37" t="str">
        <f t="shared" si="24"/>
        <v/>
      </c>
      <c r="BR51" s="37" t="str">
        <f t="shared" si="25"/>
        <v/>
      </c>
      <c r="BS51" s="37" t="str">
        <f t="shared" si="26"/>
        <v/>
      </c>
      <c r="BT51" s="37" t="str">
        <f t="shared" si="27"/>
        <v/>
      </c>
      <c r="BU51" s="37" t="str">
        <f t="shared" si="28"/>
        <v/>
      </c>
      <c r="BV51" s="37" t="str">
        <f t="shared" si="29"/>
        <v/>
      </c>
      <c r="BW51" s="37" t="str">
        <f t="shared" si="30"/>
        <v/>
      </c>
      <c r="BX51" s="37" t="str">
        <f t="shared" si="31"/>
        <v/>
      </c>
      <c r="BY51" s="37" t="str">
        <f t="shared" si="32"/>
        <v/>
      </c>
      <c r="BZ51" s="37" t="str">
        <f t="shared" si="33"/>
        <v/>
      </c>
      <c r="CA51" s="37" t="str">
        <f t="shared" si="34"/>
        <v/>
      </c>
      <c r="CB51" s="37" t="str">
        <f t="shared" si="35"/>
        <v/>
      </c>
      <c r="CC51" s="37" t="str">
        <f t="shared" si="36"/>
        <v/>
      </c>
      <c r="CD51" s="37" t="str">
        <f t="shared" si="37"/>
        <v/>
      </c>
      <c r="CE51" s="37" t="str">
        <f t="shared" si="38"/>
        <v/>
      </c>
      <c r="CF51" s="37" t="str">
        <f t="shared" si="39"/>
        <v/>
      </c>
      <c r="CG51" s="37" t="str">
        <f t="shared" si="40"/>
        <v/>
      </c>
      <c r="CH51" s="37" t="str">
        <f t="shared" si="41"/>
        <v/>
      </c>
      <c r="CI51" s="37" t="str">
        <f t="shared" si="42"/>
        <v/>
      </c>
    </row>
    <row r="52" spans="1:87" ht="12.75">
      <c r="A52" s="16"/>
      <c r="B52" s="14" t="str">
        <f>IF('Gene Table'!D51="","",'Gene Table'!D51)</f>
        <v>NM_000106</v>
      </c>
      <c r="C52" s="14" t="s">
        <v>201</v>
      </c>
      <c r="D52" s="15" t="str">
        <f>IF(SUM('Test Sample Data'!D$3:D$98)&gt;10,IF(AND(ISNUMBER('Test Sample Data'!D51),'Test Sample Data'!D51&lt;$B$1,'Test Sample Data'!D51&gt;0),'Test Sample Data'!D51,$B$1),"")</f>
        <v/>
      </c>
      <c r="E52" s="15" t="str">
        <f>IF(SUM('Test Sample Data'!E$3:E$98)&gt;10,IF(AND(ISNUMBER('Test Sample Data'!E51),'Test Sample Data'!E51&lt;$B$1,'Test Sample Data'!E51&gt;0),'Test Sample Data'!E51,$B$1),"")</f>
        <v/>
      </c>
      <c r="F52" s="15" t="str">
        <f>IF(SUM('Test Sample Data'!F$3:F$98)&gt;10,IF(AND(ISNUMBER('Test Sample Data'!F51),'Test Sample Data'!F51&lt;$B$1,'Test Sample Data'!F51&gt;0),'Test Sample Data'!F51,$B$1),"")</f>
        <v/>
      </c>
      <c r="G52" s="15" t="str">
        <f>IF(SUM('Test Sample Data'!G$3:G$98)&gt;10,IF(AND(ISNUMBER('Test Sample Data'!G51),'Test Sample Data'!G51&lt;$B$1,'Test Sample Data'!G51&gt;0),'Test Sample Data'!G51,$B$1),"")</f>
        <v/>
      </c>
      <c r="H52" s="15" t="str">
        <f>IF(SUM('Test Sample Data'!H$3:H$98)&gt;10,IF(AND(ISNUMBER('Test Sample Data'!H51),'Test Sample Data'!H51&lt;$B$1,'Test Sample Data'!H51&gt;0),'Test Sample Data'!H51,$B$1),"")</f>
        <v/>
      </c>
      <c r="I52" s="15" t="str">
        <f>IF(SUM('Test Sample Data'!I$3:I$98)&gt;10,IF(AND(ISNUMBER('Test Sample Data'!I51),'Test Sample Data'!I51&lt;$B$1,'Test Sample Data'!I51&gt;0),'Test Sample Data'!I51,$B$1),"")</f>
        <v/>
      </c>
      <c r="J52" s="15" t="str">
        <f>IF(SUM('Test Sample Data'!J$3:J$98)&gt;10,IF(AND(ISNUMBER('Test Sample Data'!J51),'Test Sample Data'!J51&lt;$B$1,'Test Sample Data'!J51&gt;0),'Test Sample Data'!J51,$B$1),"")</f>
        <v/>
      </c>
      <c r="K52" s="15" t="str">
        <f>IF(SUM('Test Sample Data'!K$3:K$98)&gt;10,IF(AND(ISNUMBER('Test Sample Data'!K51),'Test Sample Data'!K51&lt;$B$1,'Test Sample Data'!K51&gt;0),'Test Sample Data'!K51,$B$1),"")</f>
        <v/>
      </c>
      <c r="L52" s="15" t="str">
        <f>IF(SUM('Test Sample Data'!L$3:L$98)&gt;10,IF(AND(ISNUMBER('Test Sample Data'!L51),'Test Sample Data'!L51&lt;$B$1,'Test Sample Data'!L51&gt;0),'Test Sample Data'!L51,$B$1),"")</f>
        <v/>
      </c>
      <c r="M52" s="15" t="str">
        <f>IF(SUM('Test Sample Data'!M$3:M$98)&gt;10,IF(AND(ISNUMBER('Test Sample Data'!M51),'Test Sample Data'!M51&lt;$B$1,'Test Sample Data'!M51&gt;0),'Test Sample Data'!M51,$B$1),"")</f>
        <v/>
      </c>
      <c r="N52" s="15" t="str">
        <f>'Gene Table'!D51</f>
        <v>NM_000106</v>
      </c>
      <c r="O52" s="14" t="s">
        <v>201</v>
      </c>
      <c r="P52" s="15" t="str">
        <f>IF(SUM('Control Sample Data'!D$3:D$98)&gt;10,IF(AND(ISNUMBER('Control Sample Data'!D51),'Control Sample Data'!D51&lt;$B$1,'Control Sample Data'!D51&gt;0),'Control Sample Data'!D51,$B$1),"")</f>
        <v/>
      </c>
      <c r="Q52" s="15" t="str">
        <f>IF(SUM('Control Sample Data'!E$3:E$98)&gt;10,IF(AND(ISNUMBER('Control Sample Data'!E51),'Control Sample Data'!E51&lt;$B$1,'Control Sample Data'!E51&gt;0),'Control Sample Data'!E51,$B$1),"")</f>
        <v/>
      </c>
      <c r="R52" s="15" t="str">
        <f>IF(SUM('Control Sample Data'!F$3:F$98)&gt;10,IF(AND(ISNUMBER('Control Sample Data'!F51),'Control Sample Data'!F51&lt;$B$1,'Control Sample Data'!F51&gt;0),'Control Sample Data'!F51,$B$1),"")</f>
        <v/>
      </c>
      <c r="S52" s="15" t="str">
        <f>IF(SUM('Control Sample Data'!G$3:G$98)&gt;10,IF(AND(ISNUMBER('Control Sample Data'!G51),'Control Sample Data'!G51&lt;$B$1,'Control Sample Data'!G51&gt;0),'Control Sample Data'!G51,$B$1),"")</f>
        <v/>
      </c>
      <c r="T52" s="15" t="str">
        <f>IF(SUM('Control Sample Data'!H$3:H$98)&gt;10,IF(AND(ISNUMBER('Control Sample Data'!H51),'Control Sample Data'!H51&lt;$B$1,'Control Sample Data'!H51&gt;0),'Control Sample Data'!H51,$B$1),"")</f>
        <v/>
      </c>
      <c r="U52" s="15" t="str">
        <f>IF(SUM('Control Sample Data'!I$3:I$98)&gt;10,IF(AND(ISNUMBER('Control Sample Data'!I51),'Control Sample Data'!I51&lt;$B$1,'Control Sample Data'!I51&gt;0),'Control Sample Data'!I51,$B$1),"")</f>
        <v/>
      </c>
      <c r="V52" s="15" t="str">
        <f>IF(SUM('Control Sample Data'!J$3:J$98)&gt;10,IF(AND(ISNUMBER('Control Sample Data'!J51),'Control Sample Data'!J51&lt;$B$1,'Control Sample Data'!J51&gt;0),'Control Sample Data'!J51,$B$1),"")</f>
        <v/>
      </c>
      <c r="W52" s="15" t="str">
        <f>IF(SUM('Control Sample Data'!K$3:K$98)&gt;10,IF(AND(ISNUMBER('Control Sample Data'!K51),'Control Sample Data'!K51&lt;$B$1,'Control Sample Data'!K51&gt;0),'Control Sample Data'!K51,$B$1),"")</f>
        <v/>
      </c>
      <c r="X52" s="15" t="str">
        <f>IF(SUM('Control Sample Data'!L$3:L$98)&gt;10,IF(AND(ISNUMBER('Control Sample Data'!L51),'Control Sample Data'!L51&lt;$B$1,'Control Sample Data'!L51&gt;0),'Control Sample Data'!L51,$B$1),"")</f>
        <v/>
      </c>
      <c r="Y52" s="15" t="str">
        <f>IF(SUM('Control Sample Data'!M$3:M$98)&gt;10,IF(AND(ISNUMBER('Control Sample Data'!M51),'Control Sample Data'!M51&lt;$B$1,'Control Sample Data'!M51&gt;0),'Control Sample Data'!M51,$B$1),"")</f>
        <v/>
      </c>
      <c r="AT52" s="34" t="str">
        <f t="shared" si="44"/>
        <v/>
      </c>
      <c r="AU52" s="34" t="str">
        <f t="shared" si="45"/>
        <v/>
      </c>
      <c r="AV52" s="34" t="str">
        <f t="shared" si="46"/>
        <v/>
      </c>
      <c r="AW52" s="34" t="str">
        <f t="shared" si="47"/>
        <v/>
      </c>
      <c r="AX52" s="34" t="str">
        <f t="shared" si="48"/>
        <v/>
      </c>
      <c r="AY52" s="34" t="str">
        <f t="shared" si="49"/>
        <v/>
      </c>
      <c r="AZ52" s="34" t="str">
        <f t="shared" si="50"/>
        <v/>
      </c>
      <c r="BA52" s="34" t="str">
        <f t="shared" si="51"/>
        <v/>
      </c>
      <c r="BB52" s="34" t="str">
        <f t="shared" si="52"/>
        <v/>
      </c>
      <c r="BC52" s="34" t="str">
        <f t="shared" si="53"/>
        <v/>
      </c>
      <c r="BD52" s="34" t="str">
        <f t="shared" si="54"/>
        <v/>
      </c>
      <c r="BE52" s="34" t="str">
        <f t="shared" si="55"/>
        <v/>
      </c>
      <c r="BF52" s="34" t="str">
        <f t="shared" si="56"/>
        <v/>
      </c>
      <c r="BG52" s="34" t="str">
        <f t="shared" si="57"/>
        <v/>
      </c>
      <c r="BH52" s="34" t="str">
        <f t="shared" si="58"/>
        <v/>
      </c>
      <c r="BI52" s="34" t="str">
        <f t="shared" si="59"/>
        <v/>
      </c>
      <c r="BJ52" s="34" t="str">
        <f t="shared" si="60"/>
        <v/>
      </c>
      <c r="BK52" s="34" t="str">
        <f t="shared" si="61"/>
        <v/>
      </c>
      <c r="BL52" s="34" t="str">
        <f t="shared" si="62"/>
        <v/>
      </c>
      <c r="BM52" s="34" t="str">
        <f t="shared" si="63"/>
        <v/>
      </c>
      <c r="BN52" s="36" t="e">
        <f t="shared" si="21"/>
        <v>#DIV/0!</v>
      </c>
      <c r="BO52" s="36" t="e">
        <f t="shared" si="22"/>
        <v>#DIV/0!</v>
      </c>
      <c r="BP52" s="37" t="str">
        <f t="shared" si="23"/>
        <v/>
      </c>
      <c r="BQ52" s="37" t="str">
        <f t="shared" si="24"/>
        <v/>
      </c>
      <c r="BR52" s="37" t="str">
        <f t="shared" si="25"/>
        <v/>
      </c>
      <c r="BS52" s="37" t="str">
        <f t="shared" si="26"/>
        <v/>
      </c>
      <c r="BT52" s="37" t="str">
        <f t="shared" si="27"/>
        <v/>
      </c>
      <c r="BU52" s="37" t="str">
        <f t="shared" si="28"/>
        <v/>
      </c>
      <c r="BV52" s="37" t="str">
        <f t="shared" si="29"/>
        <v/>
      </c>
      <c r="BW52" s="37" t="str">
        <f t="shared" si="30"/>
        <v/>
      </c>
      <c r="BX52" s="37" t="str">
        <f t="shared" si="31"/>
        <v/>
      </c>
      <c r="BY52" s="37" t="str">
        <f t="shared" si="32"/>
        <v/>
      </c>
      <c r="BZ52" s="37" t="str">
        <f t="shared" si="33"/>
        <v/>
      </c>
      <c r="CA52" s="37" t="str">
        <f t="shared" si="34"/>
        <v/>
      </c>
      <c r="CB52" s="37" t="str">
        <f t="shared" si="35"/>
        <v/>
      </c>
      <c r="CC52" s="37" t="str">
        <f t="shared" si="36"/>
        <v/>
      </c>
      <c r="CD52" s="37" t="str">
        <f t="shared" si="37"/>
        <v/>
      </c>
      <c r="CE52" s="37" t="str">
        <f t="shared" si="38"/>
        <v/>
      </c>
      <c r="CF52" s="37" t="str">
        <f t="shared" si="39"/>
        <v/>
      </c>
      <c r="CG52" s="37" t="str">
        <f t="shared" si="40"/>
        <v/>
      </c>
      <c r="CH52" s="37" t="str">
        <f t="shared" si="41"/>
        <v/>
      </c>
      <c r="CI52" s="37" t="str">
        <f t="shared" si="42"/>
        <v/>
      </c>
    </row>
    <row r="53" spans="1:87" ht="12.75">
      <c r="A53" s="16"/>
      <c r="B53" s="14" t="str">
        <f>IF('Gene Table'!D52="","",'Gene Table'!D52)</f>
        <v>NM_000769</v>
      </c>
      <c r="C53" s="14" t="s">
        <v>205</v>
      </c>
      <c r="D53" s="15" t="str">
        <f>IF(SUM('Test Sample Data'!D$3:D$98)&gt;10,IF(AND(ISNUMBER('Test Sample Data'!D52),'Test Sample Data'!D52&lt;$B$1,'Test Sample Data'!D52&gt;0),'Test Sample Data'!D52,$B$1),"")</f>
        <v/>
      </c>
      <c r="E53" s="15" t="str">
        <f>IF(SUM('Test Sample Data'!E$3:E$98)&gt;10,IF(AND(ISNUMBER('Test Sample Data'!E52),'Test Sample Data'!E52&lt;$B$1,'Test Sample Data'!E52&gt;0),'Test Sample Data'!E52,$B$1),"")</f>
        <v/>
      </c>
      <c r="F53" s="15" t="str">
        <f>IF(SUM('Test Sample Data'!F$3:F$98)&gt;10,IF(AND(ISNUMBER('Test Sample Data'!F52),'Test Sample Data'!F52&lt;$B$1,'Test Sample Data'!F52&gt;0),'Test Sample Data'!F52,$B$1),"")</f>
        <v/>
      </c>
      <c r="G53" s="15" t="str">
        <f>IF(SUM('Test Sample Data'!G$3:G$98)&gt;10,IF(AND(ISNUMBER('Test Sample Data'!G52),'Test Sample Data'!G52&lt;$B$1,'Test Sample Data'!G52&gt;0),'Test Sample Data'!G52,$B$1),"")</f>
        <v/>
      </c>
      <c r="H53" s="15" t="str">
        <f>IF(SUM('Test Sample Data'!H$3:H$98)&gt;10,IF(AND(ISNUMBER('Test Sample Data'!H52),'Test Sample Data'!H52&lt;$B$1,'Test Sample Data'!H52&gt;0),'Test Sample Data'!H52,$B$1),"")</f>
        <v/>
      </c>
      <c r="I53" s="15" t="str">
        <f>IF(SUM('Test Sample Data'!I$3:I$98)&gt;10,IF(AND(ISNUMBER('Test Sample Data'!I52),'Test Sample Data'!I52&lt;$B$1,'Test Sample Data'!I52&gt;0),'Test Sample Data'!I52,$B$1),"")</f>
        <v/>
      </c>
      <c r="J53" s="15" t="str">
        <f>IF(SUM('Test Sample Data'!J$3:J$98)&gt;10,IF(AND(ISNUMBER('Test Sample Data'!J52),'Test Sample Data'!J52&lt;$B$1,'Test Sample Data'!J52&gt;0),'Test Sample Data'!J52,$B$1),"")</f>
        <v/>
      </c>
      <c r="K53" s="15" t="str">
        <f>IF(SUM('Test Sample Data'!K$3:K$98)&gt;10,IF(AND(ISNUMBER('Test Sample Data'!K52),'Test Sample Data'!K52&lt;$B$1,'Test Sample Data'!K52&gt;0),'Test Sample Data'!K52,$B$1),"")</f>
        <v/>
      </c>
      <c r="L53" s="15" t="str">
        <f>IF(SUM('Test Sample Data'!L$3:L$98)&gt;10,IF(AND(ISNUMBER('Test Sample Data'!L52),'Test Sample Data'!L52&lt;$B$1,'Test Sample Data'!L52&gt;0),'Test Sample Data'!L52,$B$1),"")</f>
        <v/>
      </c>
      <c r="M53" s="15" t="str">
        <f>IF(SUM('Test Sample Data'!M$3:M$98)&gt;10,IF(AND(ISNUMBER('Test Sample Data'!M52),'Test Sample Data'!M52&lt;$B$1,'Test Sample Data'!M52&gt;0),'Test Sample Data'!M52,$B$1),"")</f>
        <v/>
      </c>
      <c r="N53" s="15" t="str">
        <f>'Gene Table'!D52</f>
        <v>NM_000769</v>
      </c>
      <c r="O53" s="14" t="s">
        <v>205</v>
      </c>
      <c r="P53" s="15" t="str">
        <f>IF(SUM('Control Sample Data'!D$3:D$98)&gt;10,IF(AND(ISNUMBER('Control Sample Data'!D52),'Control Sample Data'!D52&lt;$B$1,'Control Sample Data'!D52&gt;0),'Control Sample Data'!D52,$B$1),"")</f>
        <v/>
      </c>
      <c r="Q53" s="15" t="str">
        <f>IF(SUM('Control Sample Data'!E$3:E$98)&gt;10,IF(AND(ISNUMBER('Control Sample Data'!E52),'Control Sample Data'!E52&lt;$B$1,'Control Sample Data'!E52&gt;0),'Control Sample Data'!E52,$B$1),"")</f>
        <v/>
      </c>
      <c r="R53" s="15" t="str">
        <f>IF(SUM('Control Sample Data'!F$3:F$98)&gt;10,IF(AND(ISNUMBER('Control Sample Data'!F52),'Control Sample Data'!F52&lt;$B$1,'Control Sample Data'!F52&gt;0),'Control Sample Data'!F52,$B$1),"")</f>
        <v/>
      </c>
      <c r="S53" s="15" t="str">
        <f>IF(SUM('Control Sample Data'!G$3:G$98)&gt;10,IF(AND(ISNUMBER('Control Sample Data'!G52),'Control Sample Data'!G52&lt;$B$1,'Control Sample Data'!G52&gt;0),'Control Sample Data'!G52,$B$1),"")</f>
        <v/>
      </c>
      <c r="T53" s="15" t="str">
        <f>IF(SUM('Control Sample Data'!H$3:H$98)&gt;10,IF(AND(ISNUMBER('Control Sample Data'!H52),'Control Sample Data'!H52&lt;$B$1,'Control Sample Data'!H52&gt;0),'Control Sample Data'!H52,$B$1),"")</f>
        <v/>
      </c>
      <c r="U53" s="15" t="str">
        <f>IF(SUM('Control Sample Data'!I$3:I$98)&gt;10,IF(AND(ISNUMBER('Control Sample Data'!I52),'Control Sample Data'!I52&lt;$B$1,'Control Sample Data'!I52&gt;0),'Control Sample Data'!I52,$B$1),"")</f>
        <v/>
      </c>
      <c r="V53" s="15" t="str">
        <f>IF(SUM('Control Sample Data'!J$3:J$98)&gt;10,IF(AND(ISNUMBER('Control Sample Data'!J52),'Control Sample Data'!J52&lt;$B$1,'Control Sample Data'!J52&gt;0),'Control Sample Data'!J52,$B$1),"")</f>
        <v/>
      </c>
      <c r="W53" s="15" t="str">
        <f>IF(SUM('Control Sample Data'!K$3:K$98)&gt;10,IF(AND(ISNUMBER('Control Sample Data'!K52),'Control Sample Data'!K52&lt;$B$1,'Control Sample Data'!K52&gt;0),'Control Sample Data'!K52,$B$1),"")</f>
        <v/>
      </c>
      <c r="X53" s="15" t="str">
        <f>IF(SUM('Control Sample Data'!L$3:L$98)&gt;10,IF(AND(ISNUMBER('Control Sample Data'!L52),'Control Sample Data'!L52&lt;$B$1,'Control Sample Data'!L52&gt;0),'Control Sample Data'!L52,$B$1),"")</f>
        <v/>
      </c>
      <c r="Y53" s="15" t="str">
        <f>IF(SUM('Control Sample Data'!M$3:M$98)&gt;10,IF(AND(ISNUMBER('Control Sample Data'!M52),'Control Sample Data'!M52&lt;$B$1,'Control Sample Data'!M52&gt;0),'Control Sample Data'!M52,$B$1),"")</f>
        <v/>
      </c>
      <c r="AT53" s="34" t="str">
        <f t="shared" si="44"/>
        <v/>
      </c>
      <c r="AU53" s="34" t="str">
        <f t="shared" si="45"/>
        <v/>
      </c>
      <c r="AV53" s="34" t="str">
        <f t="shared" si="46"/>
        <v/>
      </c>
      <c r="AW53" s="34" t="str">
        <f t="shared" si="47"/>
        <v/>
      </c>
      <c r="AX53" s="34" t="str">
        <f t="shared" si="48"/>
        <v/>
      </c>
      <c r="AY53" s="34" t="str">
        <f t="shared" si="49"/>
        <v/>
      </c>
      <c r="AZ53" s="34" t="str">
        <f t="shared" si="50"/>
        <v/>
      </c>
      <c r="BA53" s="34" t="str">
        <f t="shared" si="51"/>
        <v/>
      </c>
      <c r="BB53" s="34" t="str">
        <f t="shared" si="52"/>
        <v/>
      </c>
      <c r="BC53" s="34" t="str">
        <f t="shared" si="53"/>
        <v/>
      </c>
      <c r="BD53" s="34" t="str">
        <f t="shared" si="54"/>
        <v/>
      </c>
      <c r="BE53" s="34" t="str">
        <f t="shared" si="55"/>
        <v/>
      </c>
      <c r="BF53" s="34" t="str">
        <f t="shared" si="56"/>
        <v/>
      </c>
      <c r="BG53" s="34" t="str">
        <f t="shared" si="57"/>
        <v/>
      </c>
      <c r="BH53" s="34" t="str">
        <f t="shared" si="58"/>
        <v/>
      </c>
      <c r="BI53" s="34" t="str">
        <f t="shared" si="59"/>
        <v/>
      </c>
      <c r="BJ53" s="34" t="str">
        <f t="shared" si="60"/>
        <v/>
      </c>
      <c r="BK53" s="34" t="str">
        <f t="shared" si="61"/>
        <v/>
      </c>
      <c r="BL53" s="34" t="str">
        <f t="shared" si="62"/>
        <v/>
      </c>
      <c r="BM53" s="34" t="str">
        <f t="shared" si="63"/>
        <v/>
      </c>
      <c r="BN53" s="36" t="e">
        <f t="shared" si="21"/>
        <v>#DIV/0!</v>
      </c>
      <c r="BO53" s="36" t="e">
        <f t="shared" si="22"/>
        <v>#DIV/0!</v>
      </c>
      <c r="BP53" s="37" t="str">
        <f t="shared" si="23"/>
        <v/>
      </c>
      <c r="BQ53" s="37" t="str">
        <f t="shared" si="24"/>
        <v/>
      </c>
      <c r="BR53" s="37" t="str">
        <f t="shared" si="25"/>
        <v/>
      </c>
      <c r="BS53" s="37" t="str">
        <f t="shared" si="26"/>
        <v/>
      </c>
      <c r="BT53" s="37" t="str">
        <f t="shared" si="27"/>
        <v/>
      </c>
      <c r="BU53" s="37" t="str">
        <f t="shared" si="28"/>
        <v/>
      </c>
      <c r="BV53" s="37" t="str">
        <f t="shared" si="29"/>
        <v/>
      </c>
      <c r="BW53" s="37" t="str">
        <f t="shared" si="30"/>
        <v/>
      </c>
      <c r="BX53" s="37" t="str">
        <f t="shared" si="31"/>
        <v/>
      </c>
      <c r="BY53" s="37" t="str">
        <f t="shared" si="32"/>
        <v/>
      </c>
      <c r="BZ53" s="37" t="str">
        <f t="shared" si="33"/>
        <v/>
      </c>
      <c r="CA53" s="37" t="str">
        <f t="shared" si="34"/>
        <v/>
      </c>
      <c r="CB53" s="37" t="str">
        <f t="shared" si="35"/>
        <v/>
      </c>
      <c r="CC53" s="37" t="str">
        <f t="shared" si="36"/>
        <v/>
      </c>
      <c r="CD53" s="37" t="str">
        <f t="shared" si="37"/>
        <v/>
      </c>
      <c r="CE53" s="37" t="str">
        <f t="shared" si="38"/>
        <v/>
      </c>
      <c r="CF53" s="37" t="str">
        <f t="shared" si="39"/>
        <v/>
      </c>
      <c r="CG53" s="37" t="str">
        <f t="shared" si="40"/>
        <v/>
      </c>
      <c r="CH53" s="37" t="str">
        <f t="shared" si="41"/>
        <v/>
      </c>
      <c r="CI53" s="37" t="str">
        <f t="shared" si="42"/>
        <v/>
      </c>
    </row>
    <row r="54" spans="1:87" ht="12.75">
      <c r="A54" s="16"/>
      <c r="B54" s="14" t="str">
        <f>IF('Gene Table'!D53="","",'Gene Table'!D53)</f>
        <v>NM_000104</v>
      </c>
      <c r="C54" s="14" t="s">
        <v>209</v>
      </c>
      <c r="D54" s="15" t="str">
        <f>IF(SUM('Test Sample Data'!D$3:D$98)&gt;10,IF(AND(ISNUMBER('Test Sample Data'!D53),'Test Sample Data'!D53&lt;$B$1,'Test Sample Data'!D53&gt;0),'Test Sample Data'!D53,$B$1),"")</f>
        <v/>
      </c>
      <c r="E54" s="15" t="str">
        <f>IF(SUM('Test Sample Data'!E$3:E$98)&gt;10,IF(AND(ISNUMBER('Test Sample Data'!E53),'Test Sample Data'!E53&lt;$B$1,'Test Sample Data'!E53&gt;0),'Test Sample Data'!E53,$B$1),"")</f>
        <v/>
      </c>
      <c r="F54" s="15" t="str">
        <f>IF(SUM('Test Sample Data'!F$3:F$98)&gt;10,IF(AND(ISNUMBER('Test Sample Data'!F53),'Test Sample Data'!F53&lt;$B$1,'Test Sample Data'!F53&gt;0),'Test Sample Data'!F53,$B$1),"")</f>
        <v/>
      </c>
      <c r="G54" s="15" t="str">
        <f>IF(SUM('Test Sample Data'!G$3:G$98)&gt;10,IF(AND(ISNUMBER('Test Sample Data'!G53),'Test Sample Data'!G53&lt;$B$1,'Test Sample Data'!G53&gt;0),'Test Sample Data'!G53,$B$1),"")</f>
        <v/>
      </c>
      <c r="H54" s="15" t="str">
        <f>IF(SUM('Test Sample Data'!H$3:H$98)&gt;10,IF(AND(ISNUMBER('Test Sample Data'!H53),'Test Sample Data'!H53&lt;$B$1,'Test Sample Data'!H53&gt;0),'Test Sample Data'!H53,$B$1),"")</f>
        <v/>
      </c>
      <c r="I54" s="15" t="str">
        <f>IF(SUM('Test Sample Data'!I$3:I$98)&gt;10,IF(AND(ISNUMBER('Test Sample Data'!I53),'Test Sample Data'!I53&lt;$B$1,'Test Sample Data'!I53&gt;0),'Test Sample Data'!I53,$B$1),"")</f>
        <v/>
      </c>
      <c r="J54" s="15" t="str">
        <f>IF(SUM('Test Sample Data'!J$3:J$98)&gt;10,IF(AND(ISNUMBER('Test Sample Data'!J53),'Test Sample Data'!J53&lt;$B$1,'Test Sample Data'!J53&gt;0),'Test Sample Data'!J53,$B$1),"")</f>
        <v/>
      </c>
      <c r="K54" s="15" t="str">
        <f>IF(SUM('Test Sample Data'!K$3:K$98)&gt;10,IF(AND(ISNUMBER('Test Sample Data'!K53),'Test Sample Data'!K53&lt;$B$1,'Test Sample Data'!K53&gt;0),'Test Sample Data'!K53,$B$1),"")</f>
        <v/>
      </c>
      <c r="L54" s="15" t="str">
        <f>IF(SUM('Test Sample Data'!L$3:L$98)&gt;10,IF(AND(ISNUMBER('Test Sample Data'!L53),'Test Sample Data'!L53&lt;$B$1,'Test Sample Data'!L53&gt;0),'Test Sample Data'!L53,$B$1),"")</f>
        <v/>
      </c>
      <c r="M54" s="15" t="str">
        <f>IF(SUM('Test Sample Data'!M$3:M$98)&gt;10,IF(AND(ISNUMBER('Test Sample Data'!M53),'Test Sample Data'!M53&lt;$B$1,'Test Sample Data'!M53&gt;0),'Test Sample Data'!M53,$B$1),"")</f>
        <v/>
      </c>
      <c r="N54" s="15" t="str">
        <f>'Gene Table'!D53</f>
        <v>NM_000104</v>
      </c>
      <c r="O54" s="14" t="s">
        <v>209</v>
      </c>
      <c r="P54" s="15" t="str">
        <f>IF(SUM('Control Sample Data'!D$3:D$98)&gt;10,IF(AND(ISNUMBER('Control Sample Data'!D53),'Control Sample Data'!D53&lt;$B$1,'Control Sample Data'!D53&gt;0),'Control Sample Data'!D53,$B$1),"")</f>
        <v/>
      </c>
      <c r="Q54" s="15" t="str">
        <f>IF(SUM('Control Sample Data'!E$3:E$98)&gt;10,IF(AND(ISNUMBER('Control Sample Data'!E53),'Control Sample Data'!E53&lt;$B$1,'Control Sample Data'!E53&gt;0),'Control Sample Data'!E53,$B$1),"")</f>
        <v/>
      </c>
      <c r="R54" s="15" t="str">
        <f>IF(SUM('Control Sample Data'!F$3:F$98)&gt;10,IF(AND(ISNUMBER('Control Sample Data'!F53),'Control Sample Data'!F53&lt;$B$1,'Control Sample Data'!F53&gt;0),'Control Sample Data'!F53,$B$1),"")</f>
        <v/>
      </c>
      <c r="S54" s="15" t="str">
        <f>IF(SUM('Control Sample Data'!G$3:G$98)&gt;10,IF(AND(ISNUMBER('Control Sample Data'!G53),'Control Sample Data'!G53&lt;$B$1,'Control Sample Data'!G53&gt;0),'Control Sample Data'!G53,$B$1),"")</f>
        <v/>
      </c>
      <c r="T54" s="15" t="str">
        <f>IF(SUM('Control Sample Data'!H$3:H$98)&gt;10,IF(AND(ISNUMBER('Control Sample Data'!H53),'Control Sample Data'!H53&lt;$B$1,'Control Sample Data'!H53&gt;0),'Control Sample Data'!H53,$B$1),"")</f>
        <v/>
      </c>
      <c r="U54" s="15" t="str">
        <f>IF(SUM('Control Sample Data'!I$3:I$98)&gt;10,IF(AND(ISNUMBER('Control Sample Data'!I53),'Control Sample Data'!I53&lt;$B$1,'Control Sample Data'!I53&gt;0),'Control Sample Data'!I53,$B$1),"")</f>
        <v/>
      </c>
      <c r="V54" s="15" t="str">
        <f>IF(SUM('Control Sample Data'!J$3:J$98)&gt;10,IF(AND(ISNUMBER('Control Sample Data'!J53),'Control Sample Data'!J53&lt;$B$1,'Control Sample Data'!J53&gt;0),'Control Sample Data'!J53,$B$1),"")</f>
        <v/>
      </c>
      <c r="W54" s="15" t="str">
        <f>IF(SUM('Control Sample Data'!K$3:K$98)&gt;10,IF(AND(ISNUMBER('Control Sample Data'!K53),'Control Sample Data'!K53&lt;$B$1,'Control Sample Data'!K53&gt;0),'Control Sample Data'!K53,$B$1),"")</f>
        <v/>
      </c>
      <c r="X54" s="15" t="str">
        <f>IF(SUM('Control Sample Data'!L$3:L$98)&gt;10,IF(AND(ISNUMBER('Control Sample Data'!L53),'Control Sample Data'!L53&lt;$B$1,'Control Sample Data'!L53&gt;0),'Control Sample Data'!L53,$B$1),"")</f>
        <v/>
      </c>
      <c r="Y54" s="15" t="str">
        <f>IF(SUM('Control Sample Data'!M$3:M$98)&gt;10,IF(AND(ISNUMBER('Control Sample Data'!M53),'Control Sample Data'!M53&lt;$B$1,'Control Sample Data'!M53&gt;0),'Control Sample Data'!M53,$B$1),"")</f>
        <v/>
      </c>
      <c r="AT54" s="34" t="str">
        <f t="shared" si="44"/>
        <v/>
      </c>
      <c r="AU54" s="34" t="str">
        <f t="shared" si="45"/>
        <v/>
      </c>
      <c r="AV54" s="34" t="str">
        <f t="shared" si="46"/>
        <v/>
      </c>
      <c r="AW54" s="34" t="str">
        <f t="shared" si="47"/>
        <v/>
      </c>
      <c r="AX54" s="34" t="str">
        <f t="shared" si="48"/>
        <v/>
      </c>
      <c r="AY54" s="34" t="str">
        <f t="shared" si="49"/>
        <v/>
      </c>
      <c r="AZ54" s="34" t="str">
        <f t="shared" si="50"/>
        <v/>
      </c>
      <c r="BA54" s="34" t="str">
        <f t="shared" si="51"/>
        <v/>
      </c>
      <c r="BB54" s="34" t="str">
        <f t="shared" si="52"/>
        <v/>
      </c>
      <c r="BC54" s="34" t="str">
        <f t="shared" si="53"/>
        <v/>
      </c>
      <c r="BD54" s="34" t="str">
        <f t="shared" si="54"/>
        <v/>
      </c>
      <c r="BE54" s="34" t="str">
        <f t="shared" si="55"/>
        <v/>
      </c>
      <c r="BF54" s="34" t="str">
        <f t="shared" si="56"/>
        <v/>
      </c>
      <c r="BG54" s="34" t="str">
        <f t="shared" si="57"/>
        <v/>
      </c>
      <c r="BH54" s="34" t="str">
        <f t="shared" si="58"/>
        <v/>
      </c>
      <c r="BI54" s="34" t="str">
        <f t="shared" si="59"/>
        <v/>
      </c>
      <c r="BJ54" s="34" t="str">
        <f t="shared" si="60"/>
        <v/>
      </c>
      <c r="BK54" s="34" t="str">
        <f t="shared" si="61"/>
        <v/>
      </c>
      <c r="BL54" s="34" t="str">
        <f t="shared" si="62"/>
        <v/>
      </c>
      <c r="BM54" s="34" t="str">
        <f t="shared" si="63"/>
        <v/>
      </c>
      <c r="BN54" s="36" t="e">
        <f t="shared" si="21"/>
        <v>#DIV/0!</v>
      </c>
      <c r="BO54" s="36" t="e">
        <f t="shared" si="22"/>
        <v>#DIV/0!</v>
      </c>
      <c r="BP54" s="37" t="str">
        <f t="shared" si="23"/>
        <v/>
      </c>
      <c r="BQ54" s="37" t="str">
        <f t="shared" si="24"/>
        <v/>
      </c>
      <c r="BR54" s="37" t="str">
        <f t="shared" si="25"/>
        <v/>
      </c>
      <c r="BS54" s="37" t="str">
        <f t="shared" si="26"/>
        <v/>
      </c>
      <c r="BT54" s="37" t="str">
        <f t="shared" si="27"/>
        <v/>
      </c>
      <c r="BU54" s="37" t="str">
        <f t="shared" si="28"/>
        <v/>
      </c>
      <c r="BV54" s="37" t="str">
        <f t="shared" si="29"/>
        <v/>
      </c>
      <c r="BW54" s="37" t="str">
        <f t="shared" si="30"/>
        <v/>
      </c>
      <c r="BX54" s="37" t="str">
        <f t="shared" si="31"/>
        <v/>
      </c>
      <c r="BY54" s="37" t="str">
        <f t="shared" si="32"/>
        <v/>
      </c>
      <c r="BZ54" s="37" t="str">
        <f t="shared" si="33"/>
        <v/>
      </c>
      <c r="CA54" s="37" t="str">
        <f t="shared" si="34"/>
        <v/>
      </c>
      <c r="CB54" s="37" t="str">
        <f t="shared" si="35"/>
        <v/>
      </c>
      <c r="CC54" s="37" t="str">
        <f t="shared" si="36"/>
        <v/>
      </c>
      <c r="CD54" s="37" t="str">
        <f t="shared" si="37"/>
        <v/>
      </c>
      <c r="CE54" s="37" t="str">
        <f t="shared" si="38"/>
        <v/>
      </c>
      <c r="CF54" s="37" t="str">
        <f t="shared" si="39"/>
        <v/>
      </c>
      <c r="CG54" s="37" t="str">
        <f t="shared" si="40"/>
        <v/>
      </c>
      <c r="CH54" s="37" t="str">
        <f t="shared" si="41"/>
        <v/>
      </c>
      <c r="CI54" s="37" t="str">
        <f t="shared" si="42"/>
        <v/>
      </c>
    </row>
    <row r="55" spans="1:87" ht="12.75">
      <c r="A55" s="16"/>
      <c r="B55" s="14" t="str">
        <f>IF('Gene Table'!D54="","",'Gene Table'!D54)</f>
        <v>NM_001037631</v>
      </c>
      <c r="C55" s="14" t="s">
        <v>213</v>
      </c>
      <c r="D55" s="15" t="str">
        <f>IF(SUM('Test Sample Data'!D$3:D$98)&gt;10,IF(AND(ISNUMBER('Test Sample Data'!D54),'Test Sample Data'!D54&lt;$B$1,'Test Sample Data'!D54&gt;0),'Test Sample Data'!D54,$B$1),"")</f>
        <v/>
      </c>
      <c r="E55" s="15" t="str">
        <f>IF(SUM('Test Sample Data'!E$3:E$98)&gt;10,IF(AND(ISNUMBER('Test Sample Data'!E54),'Test Sample Data'!E54&lt;$B$1,'Test Sample Data'!E54&gt;0),'Test Sample Data'!E54,$B$1),"")</f>
        <v/>
      </c>
      <c r="F55" s="15" t="str">
        <f>IF(SUM('Test Sample Data'!F$3:F$98)&gt;10,IF(AND(ISNUMBER('Test Sample Data'!F54),'Test Sample Data'!F54&lt;$B$1,'Test Sample Data'!F54&gt;0),'Test Sample Data'!F54,$B$1),"")</f>
        <v/>
      </c>
      <c r="G55" s="15" t="str">
        <f>IF(SUM('Test Sample Data'!G$3:G$98)&gt;10,IF(AND(ISNUMBER('Test Sample Data'!G54),'Test Sample Data'!G54&lt;$B$1,'Test Sample Data'!G54&gt;0),'Test Sample Data'!G54,$B$1),"")</f>
        <v/>
      </c>
      <c r="H55" s="15" t="str">
        <f>IF(SUM('Test Sample Data'!H$3:H$98)&gt;10,IF(AND(ISNUMBER('Test Sample Data'!H54),'Test Sample Data'!H54&lt;$B$1,'Test Sample Data'!H54&gt;0),'Test Sample Data'!H54,$B$1),"")</f>
        <v/>
      </c>
      <c r="I55" s="15" t="str">
        <f>IF(SUM('Test Sample Data'!I$3:I$98)&gt;10,IF(AND(ISNUMBER('Test Sample Data'!I54),'Test Sample Data'!I54&lt;$B$1,'Test Sample Data'!I54&gt;0),'Test Sample Data'!I54,$B$1),"")</f>
        <v/>
      </c>
      <c r="J55" s="15" t="str">
        <f>IF(SUM('Test Sample Data'!J$3:J$98)&gt;10,IF(AND(ISNUMBER('Test Sample Data'!J54),'Test Sample Data'!J54&lt;$B$1,'Test Sample Data'!J54&gt;0),'Test Sample Data'!J54,$B$1),"")</f>
        <v/>
      </c>
      <c r="K55" s="15" t="str">
        <f>IF(SUM('Test Sample Data'!K$3:K$98)&gt;10,IF(AND(ISNUMBER('Test Sample Data'!K54),'Test Sample Data'!K54&lt;$B$1,'Test Sample Data'!K54&gt;0),'Test Sample Data'!K54,$B$1),"")</f>
        <v/>
      </c>
      <c r="L55" s="15" t="str">
        <f>IF(SUM('Test Sample Data'!L$3:L$98)&gt;10,IF(AND(ISNUMBER('Test Sample Data'!L54),'Test Sample Data'!L54&lt;$B$1,'Test Sample Data'!L54&gt;0),'Test Sample Data'!L54,$B$1),"")</f>
        <v/>
      </c>
      <c r="M55" s="15" t="str">
        <f>IF(SUM('Test Sample Data'!M$3:M$98)&gt;10,IF(AND(ISNUMBER('Test Sample Data'!M54),'Test Sample Data'!M54&lt;$B$1,'Test Sample Data'!M54&gt;0),'Test Sample Data'!M54,$B$1),"")</f>
        <v/>
      </c>
      <c r="N55" s="15" t="str">
        <f>'Gene Table'!D54</f>
        <v>NM_001037631</v>
      </c>
      <c r="O55" s="14" t="s">
        <v>213</v>
      </c>
      <c r="P55" s="15" t="str">
        <f>IF(SUM('Control Sample Data'!D$3:D$98)&gt;10,IF(AND(ISNUMBER('Control Sample Data'!D54),'Control Sample Data'!D54&lt;$B$1,'Control Sample Data'!D54&gt;0),'Control Sample Data'!D54,$B$1),"")</f>
        <v/>
      </c>
      <c r="Q55" s="15" t="str">
        <f>IF(SUM('Control Sample Data'!E$3:E$98)&gt;10,IF(AND(ISNUMBER('Control Sample Data'!E54),'Control Sample Data'!E54&lt;$B$1,'Control Sample Data'!E54&gt;0),'Control Sample Data'!E54,$B$1),"")</f>
        <v/>
      </c>
      <c r="R55" s="15" t="str">
        <f>IF(SUM('Control Sample Data'!F$3:F$98)&gt;10,IF(AND(ISNUMBER('Control Sample Data'!F54),'Control Sample Data'!F54&lt;$B$1,'Control Sample Data'!F54&gt;0),'Control Sample Data'!F54,$B$1),"")</f>
        <v/>
      </c>
      <c r="S55" s="15" t="str">
        <f>IF(SUM('Control Sample Data'!G$3:G$98)&gt;10,IF(AND(ISNUMBER('Control Sample Data'!G54),'Control Sample Data'!G54&lt;$B$1,'Control Sample Data'!G54&gt;0),'Control Sample Data'!G54,$B$1),"")</f>
        <v/>
      </c>
      <c r="T55" s="15" t="str">
        <f>IF(SUM('Control Sample Data'!H$3:H$98)&gt;10,IF(AND(ISNUMBER('Control Sample Data'!H54),'Control Sample Data'!H54&lt;$B$1,'Control Sample Data'!H54&gt;0),'Control Sample Data'!H54,$B$1),"")</f>
        <v/>
      </c>
      <c r="U55" s="15" t="str">
        <f>IF(SUM('Control Sample Data'!I$3:I$98)&gt;10,IF(AND(ISNUMBER('Control Sample Data'!I54),'Control Sample Data'!I54&lt;$B$1,'Control Sample Data'!I54&gt;0),'Control Sample Data'!I54,$B$1),"")</f>
        <v/>
      </c>
      <c r="V55" s="15" t="str">
        <f>IF(SUM('Control Sample Data'!J$3:J$98)&gt;10,IF(AND(ISNUMBER('Control Sample Data'!J54),'Control Sample Data'!J54&lt;$B$1,'Control Sample Data'!J54&gt;0),'Control Sample Data'!J54,$B$1),"")</f>
        <v/>
      </c>
      <c r="W55" s="15" t="str">
        <f>IF(SUM('Control Sample Data'!K$3:K$98)&gt;10,IF(AND(ISNUMBER('Control Sample Data'!K54),'Control Sample Data'!K54&lt;$B$1,'Control Sample Data'!K54&gt;0),'Control Sample Data'!K54,$B$1),"")</f>
        <v/>
      </c>
      <c r="X55" s="15" t="str">
        <f>IF(SUM('Control Sample Data'!L$3:L$98)&gt;10,IF(AND(ISNUMBER('Control Sample Data'!L54),'Control Sample Data'!L54&lt;$B$1,'Control Sample Data'!L54&gt;0),'Control Sample Data'!L54,$B$1),"")</f>
        <v/>
      </c>
      <c r="Y55" s="15" t="str">
        <f>IF(SUM('Control Sample Data'!M$3:M$98)&gt;10,IF(AND(ISNUMBER('Control Sample Data'!M54),'Control Sample Data'!M54&lt;$B$1,'Control Sample Data'!M54&gt;0),'Control Sample Data'!M54,$B$1),"")</f>
        <v/>
      </c>
      <c r="AT55" s="34" t="str">
        <f t="shared" si="44"/>
        <v/>
      </c>
      <c r="AU55" s="34" t="str">
        <f t="shared" si="45"/>
        <v/>
      </c>
      <c r="AV55" s="34" t="str">
        <f t="shared" si="46"/>
        <v/>
      </c>
      <c r="AW55" s="34" t="str">
        <f t="shared" si="47"/>
        <v/>
      </c>
      <c r="AX55" s="34" t="str">
        <f t="shared" si="48"/>
        <v/>
      </c>
      <c r="AY55" s="34" t="str">
        <f t="shared" si="49"/>
        <v/>
      </c>
      <c r="AZ55" s="34" t="str">
        <f t="shared" si="50"/>
        <v/>
      </c>
      <c r="BA55" s="34" t="str">
        <f t="shared" si="51"/>
        <v/>
      </c>
      <c r="BB55" s="34" t="str">
        <f t="shared" si="52"/>
        <v/>
      </c>
      <c r="BC55" s="34" t="str">
        <f t="shared" si="53"/>
        <v/>
      </c>
      <c r="BD55" s="34" t="str">
        <f t="shared" si="54"/>
        <v/>
      </c>
      <c r="BE55" s="34" t="str">
        <f t="shared" si="55"/>
        <v/>
      </c>
      <c r="BF55" s="34" t="str">
        <f t="shared" si="56"/>
        <v/>
      </c>
      <c r="BG55" s="34" t="str">
        <f t="shared" si="57"/>
        <v/>
      </c>
      <c r="BH55" s="34" t="str">
        <f t="shared" si="58"/>
        <v/>
      </c>
      <c r="BI55" s="34" t="str">
        <f t="shared" si="59"/>
        <v/>
      </c>
      <c r="BJ55" s="34" t="str">
        <f t="shared" si="60"/>
        <v/>
      </c>
      <c r="BK55" s="34" t="str">
        <f t="shared" si="61"/>
        <v/>
      </c>
      <c r="BL55" s="34" t="str">
        <f t="shared" si="62"/>
        <v/>
      </c>
      <c r="BM55" s="34" t="str">
        <f t="shared" si="63"/>
        <v/>
      </c>
      <c r="BN55" s="36" t="e">
        <f t="shared" si="21"/>
        <v>#DIV/0!</v>
      </c>
      <c r="BO55" s="36" t="e">
        <f t="shared" si="22"/>
        <v>#DIV/0!</v>
      </c>
      <c r="BP55" s="37" t="str">
        <f t="shared" si="23"/>
        <v/>
      </c>
      <c r="BQ55" s="37" t="str">
        <f t="shared" si="24"/>
        <v/>
      </c>
      <c r="BR55" s="37" t="str">
        <f t="shared" si="25"/>
        <v/>
      </c>
      <c r="BS55" s="37" t="str">
        <f t="shared" si="26"/>
        <v/>
      </c>
      <c r="BT55" s="37" t="str">
        <f t="shared" si="27"/>
        <v/>
      </c>
      <c r="BU55" s="37" t="str">
        <f t="shared" si="28"/>
        <v/>
      </c>
      <c r="BV55" s="37" t="str">
        <f t="shared" si="29"/>
        <v/>
      </c>
      <c r="BW55" s="37" t="str">
        <f t="shared" si="30"/>
        <v/>
      </c>
      <c r="BX55" s="37" t="str">
        <f t="shared" si="31"/>
        <v/>
      </c>
      <c r="BY55" s="37" t="str">
        <f t="shared" si="32"/>
        <v/>
      </c>
      <c r="BZ55" s="37" t="str">
        <f t="shared" si="33"/>
        <v/>
      </c>
      <c r="CA55" s="37" t="str">
        <f t="shared" si="34"/>
        <v/>
      </c>
      <c r="CB55" s="37" t="str">
        <f t="shared" si="35"/>
        <v/>
      </c>
      <c r="CC55" s="37" t="str">
        <f t="shared" si="36"/>
        <v/>
      </c>
      <c r="CD55" s="37" t="str">
        <f t="shared" si="37"/>
        <v/>
      </c>
      <c r="CE55" s="37" t="str">
        <f t="shared" si="38"/>
        <v/>
      </c>
      <c r="CF55" s="37" t="str">
        <f t="shared" si="39"/>
        <v/>
      </c>
      <c r="CG55" s="37" t="str">
        <f t="shared" si="40"/>
        <v/>
      </c>
      <c r="CH55" s="37" t="str">
        <f t="shared" si="41"/>
        <v/>
      </c>
      <c r="CI55" s="37" t="str">
        <f t="shared" si="42"/>
        <v/>
      </c>
    </row>
    <row r="56" spans="1:87" ht="12.75">
      <c r="A56" s="16"/>
      <c r="B56" s="14" t="str">
        <f>IF('Gene Table'!D55="","",'Gene Table'!D55)</f>
        <v>NM_000579</v>
      </c>
      <c r="C56" s="14" t="s">
        <v>217</v>
      </c>
      <c r="D56" s="15" t="str">
        <f>IF(SUM('Test Sample Data'!D$3:D$98)&gt;10,IF(AND(ISNUMBER('Test Sample Data'!D55),'Test Sample Data'!D55&lt;$B$1,'Test Sample Data'!D55&gt;0),'Test Sample Data'!D55,$B$1),"")</f>
        <v/>
      </c>
      <c r="E56" s="15" t="str">
        <f>IF(SUM('Test Sample Data'!E$3:E$98)&gt;10,IF(AND(ISNUMBER('Test Sample Data'!E55),'Test Sample Data'!E55&lt;$B$1,'Test Sample Data'!E55&gt;0),'Test Sample Data'!E55,$B$1),"")</f>
        <v/>
      </c>
      <c r="F56" s="15" t="str">
        <f>IF(SUM('Test Sample Data'!F$3:F$98)&gt;10,IF(AND(ISNUMBER('Test Sample Data'!F55),'Test Sample Data'!F55&lt;$B$1,'Test Sample Data'!F55&gt;0),'Test Sample Data'!F55,$B$1),"")</f>
        <v/>
      </c>
      <c r="G56" s="15" t="str">
        <f>IF(SUM('Test Sample Data'!G$3:G$98)&gt;10,IF(AND(ISNUMBER('Test Sample Data'!G55),'Test Sample Data'!G55&lt;$B$1,'Test Sample Data'!G55&gt;0),'Test Sample Data'!G55,$B$1),"")</f>
        <v/>
      </c>
      <c r="H56" s="15" t="str">
        <f>IF(SUM('Test Sample Data'!H$3:H$98)&gt;10,IF(AND(ISNUMBER('Test Sample Data'!H55),'Test Sample Data'!H55&lt;$B$1,'Test Sample Data'!H55&gt;0),'Test Sample Data'!H55,$B$1),"")</f>
        <v/>
      </c>
      <c r="I56" s="15" t="str">
        <f>IF(SUM('Test Sample Data'!I$3:I$98)&gt;10,IF(AND(ISNUMBER('Test Sample Data'!I55),'Test Sample Data'!I55&lt;$B$1,'Test Sample Data'!I55&gt;0),'Test Sample Data'!I55,$B$1),"")</f>
        <v/>
      </c>
      <c r="J56" s="15" t="str">
        <f>IF(SUM('Test Sample Data'!J$3:J$98)&gt;10,IF(AND(ISNUMBER('Test Sample Data'!J55),'Test Sample Data'!J55&lt;$B$1,'Test Sample Data'!J55&gt;0),'Test Sample Data'!J55,$B$1),"")</f>
        <v/>
      </c>
      <c r="K56" s="15" t="str">
        <f>IF(SUM('Test Sample Data'!K$3:K$98)&gt;10,IF(AND(ISNUMBER('Test Sample Data'!K55),'Test Sample Data'!K55&lt;$B$1,'Test Sample Data'!K55&gt;0),'Test Sample Data'!K55,$B$1),"")</f>
        <v/>
      </c>
      <c r="L56" s="15" t="str">
        <f>IF(SUM('Test Sample Data'!L$3:L$98)&gt;10,IF(AND(ISNUMBER('Test Sample Data'!L55),'Test Sample Data'!L55&lt;$B$1,'Test Sample Data'!L55&gt;0),'Test Sample Data'!L55,$B$1),"")</f>
        <v/>
      </c>
      <c r="M56" s="15" t="str">
        <f>IF(SUM('Test Sample Data'!M$3:M$98)&gt;10,IF(AND(ISNUMBER('Test Sample Data'!M55),'Test Sample Data'!M55&lt;$B$1,'Test Sample Data'!M55&gt;0),'Test Sample Data'!M55,$B$1),"")</f>
        <v/>
      </c>
      <c r="N56" s="15" t="str">
        <f>'Gene Table'!D55</f>
        <v>NM_000579</v>
      </c>
      <c r="O56" s="14" t="s">
        <v>217</v>
      </c>
      <c r="P56" s="15" t="str">
        <f>IF(SUM('Control Sample Data'!D$3:D$98)&gt;10,IF(AND(ISNUMBER('Control Sample Data'!D55),'Control Sample Data'!D55&lt;$B$1,'Control Sample Data'!D55&gt;0),'Control Sample Data'!D55,$B$1),"")</f>
        <v/>
      </c>
      <c r="Q56" s="15" t="str">
        <f>IF(SUM('Control Sample Data'!E$3:E$98)&gt;10,IF(AND(ISNUMBER('Control Sample Data'!E55),'Control Sample Data'!E55&lt;$B$1,'Control Sample Data'!E55&gt;0),'Control Sample Data'!E55,$B$1),"")</f>
        <v/>
      </c>
      <c r="R56" s="15" t="str">
        <f>IF(SUM('Control Sample Data'!F$3:F$98)&gt;10,IF(AND(ISNUMBER('Control Sample Data'!F55),'Control Sample Data'!F55&lt;$B$1,'Control Sample Data'!F55&gt;0),'Control Sample Data'!F55,$B$1),"")</f>
        <v/>
      </c>
      <c r="S56" s="15" t="str">
        <f>IF(SUM('Control Sample Data'!G$3:G$98)&gt;10,IF(AND(ISNUMBER('Control Sample Data'!G55),'Control Sample Data'!G55&lt;$B$1,'Control Sample Data'!G55&gt;0),'Control Sample Data'!G55,$B$1),"")</f>
        <v/>
      </c>
      <c r="T56" s="15" t="str">
        <f>IF(SUM('Control Sample Data'!H$3:H$98)&gt;10,IF(AND(ISNUMBER('Control Sample Data'!H55),'Control Sample Data'!H55&lt;$B$1,'Control Sample Data'!H55&gt;0),'Control Sample Data'!H55,$B$1),"")</f>
        <v/>
      </c>
      <c r="U56" s="15" t="str">
        <f>IF(SUM('Control Sample Data'!I$3:I$98)&gt;10,IF(AND(ISNUMBER('Control Sample Data'!I55),'Control Sample Data'!I55&lt;$B$1,'Control Sample Data'!I55&gt;0),'Control Sample Data'!I55,$B$1),"")</f>
        <v/>
      </c>
      <c r="V56" s="15" t="str">
        <f>IF(SUM('Control Sample Data'!J$3:J$98)&gt;10,IF(AND(ISNUMBER('Control Sample Data'!J55),'Control Sample Data'!J55&lt;$B$1,'Control Sample Data'!J55&gt;0),'Control Sample Data'!J55,$B$1),"")</f>
        <v/>
      </c>
      <c r="W56" s="15" t="str">
        <f>IF(SUM('Control Sample Data'!K$3:K$98)&gt;10,IF(AND(ISNUMBER('Control Sample Data'!K55),'Control Sample Data'!K55&lt;$B$1,'Control Sample Data'!K55&gt;0),'Control Sample Data'!K55,$B$1),"")</f>
        <v/>
      </c>
      <c r="X56" s="15" t="str">
        <f>IF(SUM('Control Sample Data'!L$3:L$98)&gt;10,IF(AND(ISNUMBER('Control Sample Data'!L55),'Control Sample Data'!L55&lt;$B$1,'Control Sample Data'!L55&gt;0),'Control Sample Data'!L55,$B$1),"")</f>
        <v/>
      </c>
      <c r="Y56" s="15" t="str">
        <f>IF(SUM('Control Sample Data'!M$3:M$98)&gt;10,IF(AND(ISNUMBER('Control Sample Data'!M55),'Control Sample Data'!M55&lt;$B$1,'Control Sample Data'!M55&gt;0),'Control Sample Data'!M55,$B$1),"")</f>
        <v/>
      </c>
      <c r="AT56" s="34" t="str">
        <f t="shared" si="44"/>
        <v/>
      </c>
      <c r="AU56" s="34" t="str">
        <f t="shared" si="45"/>
        <v/>
      </c>
      <c r="AV56" s="34" t="str">
        <f t="shared" si="46"/>
        <v/>
      </c>
      <c r="AW56" s="34" t="str">
        <f t="shared" si="47"/>
        <v/>
      </c>
      <c r="AX56" s="34" t="str">
        <f t="shared" si="48"/>
        <v/>
      </c>
      <c r="AY56" s="34" t="str">
        <f t="shared" si="49"/>
        <v/>
      </c>
      <c r="AZ56" s="34" t="str">
        <f t="shared" si="50"/>
        <v/>
      </c>
      <c r="BA56" s="34" t="str">
        <f t="shared" si="51"/>
        <v/>
      </c>
      <c r="BB56" s="34" t="str">
        <f t="shared" si="52"/>
        <v/>
      </c>
      <c r="BC56" s="34" t="str">
        <f t="shared" si="53"/>
        <v/>
      </c>
      <c r="BD56" s="34" t="str">
        <f t="shared" si="54"/>
        <v/>
      </c>
      <c r="BE56" s="34" t="str">
        <f t="shared" si="55"/>
        <v/>
      </c>
      <c r="BF56" s="34" t="str">
        <f t="shared" si="56"/>
        <v/>
      </c>
      <c r="BG56" s="34" t="str">
        <f t="shared" si="57"/>
        <v/>
      </c>
      <c r="BH56" s="34" t="str">
        <f t="shared" si="58"/>
        <v/>
      </c>
      <c r="BI56" s="34" t="str">
        <f t="shared" si="59"/>
        <v/>
      </c>
      <c r="BJ56" s="34" t="str">
        <f t="shared" si="60"/>
        <v/>
      </c>
      <c r="BK56" s="34" t="str">
        <f t="shared" si="61"/>
        <v/>
      </c>
      <c r="BL56" s="34" t="str">
        <f t="shared" si="62"/>
        <v/>
      </c>
      <c r="BM56" s="34" t="str">
        <f t="shared" si="63"/>
        <v/>
      </c>
      <c r="BN56" s="36" t="e">
        <f t="shared" si="21"/>
        <v>#DIV/0!</v>
      </c>
      <c r="BO56" s="36" t="e">
        <f t="shared" si="22"/>
        <v>#DIV/0!</v>
      </c>
      <c r="BP56" s="37" t="str">
        <f t="shared" si="23"/>
        <v/>
      </c>
      <c r="BQ56" s="37" t="str">
        <f t="shared" si="24"/>
        <v/>
      </c>
      <c r="BR56" s="37" t="str">
        <f t="shared" si="25"/>
        <v/>
      </c>
      <c r="BS56" s="37" t="str">
        <f t="shared" si="26"/>
        <v/>
      </c>
      <c r="BT56" s="37" t="str">
        <f t="shared" si="27"/>
        <v/>
      </c>
      <c r="BU56" s="37" t="str">
        <f t="shared" si="28"/>
        <v/>
      </c>
      <c r="BV56" s="37" t="str">
        <f t="shared" si="29"/>
        <v/>
      </c>
      <c r="BW56" s="37" t="str">
        <f t="shared" si="30"/>
        <v/>
      </c>
      <c r="BX56" s="37" t="str">
        <f t="shared" si="31"/>
        <v/>
      </c>
      <c r="BY56" s="37" t="str">
        <f t="shared" si="32"/>
        <v/>
      </c>
      <c r="BZ56" s="37" t="str">
        <f t="shared" si="33"/>
        <v/>
      </c>
      <c r="CA56" s="37" t="str">
        <f t="shared" si="34"/>
        <v/>
      </c>
      <c r="CB56" s="37" t="str">
        <f t="shared" si="35"/>
        <v/>
      </c>
      <c r="CC56" s="37" t="str">
        <f t="shared" si="36"/>
        <v/>
      </c>
      <c r="CD56" s="37" t="str">
        <f t="shared" si="37"/>
        <v/>
      </c>
      <c r="CE56" s="37" t="str">
        <f t="shared" si="38"/>
        <v/>
      </c>
      <c r="CF56" s="37" t="str">
        <f t="shared" si="39"/>
        <v/>
      </c>
      <c r="CG56" s="37" t="str">
        <f t="shared" si="40"/>
        <v/>
      </c>
      <c r="CH56" s="37" t="str">
        <f t="shared" si="41"/>
        <v/>
      </c>
      <c r="CI56" s="37" t="str">
        <f t="shared" si="42"/>
        <v/>
      </c>
    </row>
    <row r="57" spans="1:87" ht="12.75">
      <c r="A57" s="16"/>
      <c r="B57" s="14" t="str">
        <f>IF('Gene Table'!D56="","",'Gene Table'!D56)</f>
        <v>NM_002542</v>
      </c>
      <c r="C57" s="14" t="s">
        <v>221</v>
      </c>
      <c r="D57" s="15" t="str">
        <f>IF(SUM('Test Sample Data'!D$3:D$98)&gt;10,IF(AND(ISNUMBER('Test Sample Data'!D56),'Test Sample Data'!D56&lt;$B$1,'Test Sample Data'!D56&gt;0),'Test Sample Data'!D56,$B$1),"")</f>
        <v/>
      </c>
      <c r="E57" s="15" t="str">
        <f>IF(SUM('Test Sample Data'!E$3:E$98)&gt;10,IF(AND(ISNUMBER('Test Sample Data'!E56),'Test Sample Data'!E56&lt;$B$1,'Test Sample Data'!E56&gt;0),'Test Sample Data'!E56,$B$1),"")</f>
        <v/>
      </c>
      <c r="F57" s="15" t="str">
        <f>IF(SUM('Test Sample Data'!F$3:F$98)&gt;10,IF(AND(ISNUMBER('Test Sample Data'!F56),'Test Sample Data'!F56&lt;$B$1,'Test Sample Data'!F56&gt;0),'Test Sample Data'!F56,$B$1),"")</f>
        <v/>
      </c>
      <c r="G57" s="15" t="str">
        <f>IF(SUM('Test Sample Data'!G$3:G$98)&gt;10,IF(AND(ISNUMBER('Test Sample Data'!G56),'Test Sample Data'!G56&lt;$B$1,'Test Sample Data'!G56&gt;0),'Test Sample Data'!G56,$B$1),"")</f>
        <v/>
      </c>
      <c r="H57" s="15" t="str">
        <f>IF(SUM('Test Sample Data'!H$3:H$98)&gt;10,IF(AND(ISNUMBER('Test Sample Data'!H56),'Test Sample Data'!H56&lt;$B$1,'Test Sample Data'!H56&gt;0),'Test Sample Data'!H56,$B$1),"")</f>
        <v/>
      </c>
      <c r="I57" s="15" t="str">
        <f>IF(SUM('Test Sample Data'!I$3:I$98)&gt;10,IF(AND(ISNUMBER('Test Sample Data'!I56),'Test Sample Data'!I56&lt;$B$1,'Test Sample Data'!I56&gt;0),'Test Sample Data'!I56,$B$1),"")</f>
        <v/>
      </c>
      <c r="J57" s="15" t="str">
        <f>IF(SUM('Test Sample Data'!J$3:J$98)&gt;10,IF(AND(ISNUMBER('Test Sample Data'!J56),'Test Sample Data'!J56&lt;$B$1,'Test Sample Data'!J56&gt;0),'Test Sample Data'!J56,$B$1),"")</f>
        <v/>
      </c>
      <c r="K57" s="15" t="str">
        <f>IF(SUM('Test Sample Data'!K$3:K$98)&gt;10,IF(AND(ISNUMBER('Test Sample Data'!K56),'Test Sample Data'!K56&lt;$B$1,'Test Sample Data'!K56&gt;0),'Test Sample Data'!K56,$B$1),"")</f>
        <v/>
      </c>
      <c r="L57" s="15" t="str">
        <f>IF(SUM('Test Sample Data'!L$3:L$98)&gt;10,IF(AND(ISNUMBER('Test Sample Data'!L56),'Test Sample Data'!L56&lt;$B$1,'Test Sample Data'!L56&gt;0),'Test Sample Data'!L56,$B$1),"")</f>
        <v/>
      </c>
      <c r="M57" s="15" t="str">
        <f>IF(SUM('Test Sample Data'!M$3:M$98)&gt;10,IF(AND(ISNUMBER('Test Sample Data'!M56),'Test Sample Data'!M56&lt;$B$1,'Test Sample Data'!M56&gt;0),'Test Sample Data'!M56,$B$1),"")</f>
        <v/>
      </c>
      <c r="N57" s="15" t="str">
        <f>'Gene Table'!D56</f>
        <v>NM_002542</v>
      </c>
      <c r="O57" s="14" t="s">
        <v>221</v>
      </c>
      <c r="P57" s="15" t="str">
        <f>IF(SUM('Control Sample Data'!D$3:D$98)&gt;10,IF(AND(ISNUMBER('Control Sample Data'!D56),'Control Sample Data'!D56&lt;$B$1,'Control Sample Data'!D56&gt;0),'Control Sample Data'!D56,$B$1),"")</f>
        <v/>
      </c>
      <c r="Q57" s="15" t="str">
        <f>IF(SUM('Control Sample Data'!E$3:E$98)&gt;10,IF(AND(ISNUMBER('Control Sample Data'!E56),'Control Sample Data'!E56&lt;$B$1,'Control Sample Data'!E56&gt;0),'Control Sample Data'!E56,$B$1),"")</f>
        <v/>
      </c>
      <c r="R57" s="15" t="str">
        <f>IF(SUM('Control Sample Data'!F$3:F$98)&gt;10,IF(AND(ISNUMBER('Control Sample Data'!F56),'Control Sample Data'!F56&lt;$B$1,'Control Sample Data'!F56&gt;0),'Control Sample Data'!F56,$B$1),"")</f>
        <v/>
      </c>
      <c r="S57" s="15" t="str">
        <f>IF(SUM('Control Sample Data'!G$3:G$98)&gt;10,IF(AND(ISNUMBER('Control Sample Data'!G56),'Control Sample Data'!G56&lt;$B$1,'Control Sample Data'!G56&gt;0),'Control Sample Data'!G56,$B$1),"")</f>
        <v/>
      </c>
      <c r="T57" s="15" t="str">
        <f>IF(SUM('Control Sample Data'!H$3:H$98)&gt;10,IF(AND(ISNUMBER('Control Sample Data'!H56),'Control Sample Data'!H56&lt;$B$1,'Control Sample Data'!H56&gt;0),'Control Sample Data'!H56,$B$1),"")</f>
        <v/>
      </c>
      <c r="U57" s="15" t="str">
        <f>IF(SUM('Control Sample Data'!I$3:I$98)&gt;10,IF(AND(ISNUMBER('Control Sample Data'!I56),'Control Sample Data'!I56&lt;$B$1,'Control Sample Data'!I56&gt;0),'Control Sample Data'!I56,$B$1),"")</f>
        <v/>
      </c>
      <c r="V57" s="15" t="str">
        <f>IF(SUM('Control Sample Data'!J$3:J$98)&gt;10,IF(AND(ISNUMBER('Control Sample Data'!J56),'Control Sample Data'!J56&lt;$B$1,'Control Sample Data'!J56&gt;0),'Control Sample Data'!J56,$B$1),"")</f>
        <v/>
      </c>
      <c r="W57" s="15" t="str">
        <f>IF(SUM('Control Sample Data'!K$3:K$98)&gt;10,IF(AND(ISNUMBER('Control Sample Data'!K56),'Control Sample Data'!K56&lt;$B$1,'Control Sample Data'!K56&gt;0),'Control Sample Data'!K56,$B$1),"")</f>
        <v/>
      </c>
      <c r="X57" s="15" t="str">
        <f>IF(SUM('Control Sample Data'!L$3:L$98)&gt;10,IF(AND(ISNUMBER('Control Sample Data'!L56),'Control Sample Data'!L56&lt;$B$1,'Control Sample Data'!L56&gt;0),'Control Sample Data'!L56,$B$1),"")</f>
        <v/>
      </c>
      <c r="Y57" s="15" t="str">
        <f>IF(SUM('Control Sample Data'!M$3:M$98)&gt;10,IF(AND(ISNUMBER('Control Sample Data'!M56),'Control Sample Data'!M56&lt;$B$1,'Control Sample Data'!M56&gt;0),'Control Sample Data'!M56,$B$1),"")</f>
        <v/>
      </c>
      <c r="AT57" s="34" t="str">
        <f t="shared" si="44"/>
        <v/>
      </c>
      <c r="AU57" s="34" t="str">
        <f t="shared" si="45"/>
        <v/>
      </c>
      <c r="AV57" s="34" t="str">
        <f t="shared" si="46"/>
        <v/>
      </c>
      <c r="AW57" s="34" t="str">
        <f t="shared" si="47"/>
        <v/>
      </c>
      <c r="AX57" s="34" t="str">
        <f t="shared" si="48"/>
        <v/>
      </c>
      <c r="AY57" s="34" t="str">
        <f t="shared" si="49"/>
        <v/>
      </c>
      <c r="AZ57" s="34" t="str">
        <f t="shared" si="50"/>
        <v/>
      </c>
      <c r="BA57" s="34" t="str">
        <f t="shared" si="51"/>
        <v/>
      </c>
      <c r="BB57" s="34" t="str">
        <f t="shared" si="52"/>
        <v/>
      </c>
      <c r="BC57" s="34" t="str">
        <f t="shared" si="53"/>
        <v/>
      </c>
      <c r="BD57" s="34" t="str">
        <f t="shared" si="54"/>
        <v/>
      </c>
      <c r="BE57" s="34" t="str">
        <f t="shared" si="55"/>
        <v/>
      </c>
      <c r="BF57" s="34" t="str">
        <f t="shared" si="56"/>
        <v/>
      </c>
      <c r="BG57" s="34" t="str">
        <f t="shared" si="57"/>
        <v/>
      </c>
      <c r="BH57" s="34" t="str">
        <f t="shared" si="58"/>
        <v/>
      </c>
      <c r="BI57" s="34" t="str">
        <f t="shared" si="59"/>
        <v/>
      </c>
      <c r="BJ57" s="34" t="str">
        <f t="shared" si="60"/>
        <v/>
      </c>
      <c r="BK57" s="34" t="str">
        <f t="shared" si="61"/>
        <v/>
      </c>
      <c r="BL57" s="34" t="str">
        <f t="shared" si="62"/>
        <v/>
      </c>
      <c r="BM57" s="34" t="str">
        <f t="shared" si="63"/>
        <v/>
      </c>
      <c r="BN57" s="36" t="e">
        <f t="shared" si="21"/>
        <v>#DIV/0!</v>
      </c>
      <c r="BO57" s="36" t="e">
        <f t="shared" si="22"/>
        <v>#DIV/0!</v>
      </c>
      <c r="BP57" s="37" t="str">
        <f t="shared" si="23"/>
        <v/>
      </c>
      <c r="BQ57" s="37" t="str">
        <f t="shared" si="24"/>
        <v/>
      </c>
      <c r="BR57" s="37" t="str">
        <f t="shared" si="25"/>
        <v/>
      </c>
      <c r="BS57" s="37" t="str">
        <f t="shared" si="26"/>
        <v/>
      </c>
      <c r="BT57" s="37" t="str">
        <f t="shared" si="27"/>
        <v/>
      </c>
      <c r="BU57" s="37" t="str">
        <f t="shared" si="28"/>
        <v/>
      </c>
      <c r="BV57" s="37" t="str">
        <f t="shared" si="29"/>
        <v/>
      </c>
      <c r="BW57" s="37" t="str">
        <f t="shared" si="30"/>
        <v/>
      </c>
      <c r="BX57" s="37" t="str">
        <f t="shared" si="31"/>
        <v/>
      </c>
      <c r="BY57" s="37" t="str">
        <f t="shared" si="32"/>
        <v/>
      </c>
      <c r="BZ57" s="37" t="str">
        <f t="shared" si="33"/>
        <v/>
      </c>
      <c r="CA57" s="37" t="str">
        <f t="shared" si="34"/>
        <v/>
      </c>
      <c r="CB57" s="37" t="str">
        <f t="shared" si="35"/>
        <v/>
      </c>
      <c r="CC57" s="37" t="str">
        <f t="shared" si="36"/>
        <v/>
      </c>
      <c r="CD57" s="37" t="str">
        <f t="shared" si="37"/>
        <v/>
      </c>
      <c r="CE57" s="37" t="str">
        <f t="shared" si="38"/>
        <v/>
      </c>
      <c r="CF57" s="37" t="str">
        <f t="shared" si="39"/>
        <v/>
      </c>
      <c r="CG57" s="37" t="str">
        <f t="shared" si="40"/>
        <v/>
      </c>
      <c r="CH57" s="37" t="str">
        <f t="shared" si="41"/>
        <v/>
      </c>
      <c r="CI57" s="37" t="str">
        <f t="shared" si="42"/>
        <v/>
      </c>
    </row>
    <row r="58" spans="1:87" ht="12.75">
      <c r="A58" s="16"/>
      <c r="B58" s="14" t="str">
        <f>IF('Gene Table'!D57="","",'Gene Table'!D57)</f>
        <v>NM_000123</v>
      </c>
      <c r="C58" s="14" t="s">
        <v>225</v>
      </c>
      <c r="D58" s="15" t="str">
        <f>IF(SUM('Test Sample Data'!D$3:D$98)&gt;10,IF(AND(ISNUMBER('Test Sample Data'!D57),'Test Sample Data'!D57&lt;$B$1,'Test Sample Data'!D57&gt;0),'Test Sample Data'!D57,$B$1),"")</f>
        <v/>
      </c>
      <c r="E58" s="15" t="str">
        <f>IF(SUM('Test Sample Data'!E$3:E$98)&gt;10,IF(AND(ISNUMBER('Test Sample Data'!E57),'Test Sample Data'!E57&lt;$B$1,'Test Sample Data'!E57&gt;0),'Test Sample Data'!E57,$B$1),"")</f>
        <v/>
      </c>
      <c r="F58" s="15" t="str">
        <f>IF(SUM('Test Sample Data'!F$3:F$98)&gt;10,IF(AND(ISNUMBER('Test Sample Data'!F57),'Test Sample Data'!F57&lt;$B$1,'Test Sample Data'!F57&gt;0),'Test Sample Data'!F57,$B$1),"")</f>
        <v/>
      </c>
      <c r="G58" s="15" t="str">
        <f>IF(SUM('Test Sample Data'!G$3:G$98)&gt;10,IF(AND(ISNUMBER('Test Sample Data'!G57),'Test Sample Data'!G57&lt;$B$1,'Test Sample Data'!G57&gt;0),'Test Sample Data'!G57,$B$1),"")</f>
        <v/>
      </c>
      <c r="H58" s="15" t="str">
        <f>IF(SUM('Test Sample Data'!H$3:H$98)&gt;10,IF(AND(ISNUMBER('Test Sample Data'!H57),'Test Sample Data'!H57&lt;$B$1,'Test Sample Data'!H57&gt;0),'Test Sample Data'!H57,$B$1),"")</f>
        <v/>
      </c>
      <c r="I58" s="15" t="str">
        <f>IF(SUM('Test Sample Data'!I$3:I$98)&gt;10,IF(AND(ISNUMBER('Test Sample Data'!I57),'Test Sample Data'!I57&lt;$B$1,'Test Sample Data'!I57&gt;0),'Test Sample Data'!I57,$B$1),"")</f>
        <v/>
      </c>
      <c r="J58" s="15" t="str">
        <f>IF(SUM('Test Sample Data'!J$3:J$98)&gt;10,IF(AND(ISNUMBER('Test Sample Data'!J57),'Test Sample Data'!J57&lt;$B$1,'Test Sample Data'!J57&gt;0),'Test Sample Data'!J57,$B$1),"")</f>
        <v/>
      </c>
      <c r="K58" s="15" t="str">
        <f>IF(SUM('Test Sample Data'!K$3:K$98)&gt;10,IF(AND(ISNUMBER('Test Sample Data'!K57),'Test Sample Data'!K57&lt;$B$1,'Test Sample Data'!K57&gt;0),'Test Sample Data'!K57,$B$1),"")</f>
        <v/>
      </c>
      <c r="L58" s="15" t="str">
        <f>IF(SUM('Test Sample Data'!L$3:L$98)&gt;10,IF(AND(ISNUMBER('Test Sample Data'!L57),'Test Sample Data'!L57&lt;$B$1,'Test Sample Data'!L57&gt;0),'Test Sample Data'!L57,$B$1),"")</f>
        <v/>
      </c>
      <c r="M58" s="15" t="str">
        <f>IF(SUM('Test Sample Data'!M$3:M$98)&gt;10,IF(AND(ISNUMBER('Test Sample Data'!M57),'Test Sample Data'!M57&lt;$B$1,'Test Sample Data'!M57&gt;0),'Test Sample Data'!M57,$B$1),"")</f>
        <v/>
      </c>
      <c r="N58" s="15" t="str">
        <f>'Gene Table'!D57</f>
        <v>NM_000123</v>
      </c>
      <c r="O58" s="14" t="s">
        <v>225</v>
      </c>
      <c r="P58" s="15" t="str">
        <f>IF(SUM('Control Sample Data'!D$3:D$98)&gt;10,IF(AND(ISNUMBER('Control Sample Data'!D57),'Control Sample Data'!D57&lt;$B$1,'Control Sample Data'!D57&gt;0),'Control Sample Data'!D57,$B$1),"")</f>
        <v/>
      </c>
      <c r="Q58" s="15" t="str">
        <f>IF(SUM('Control Sample Data'!E$3:E$98)&gt;10,IF(AND(ISNUMBER('Control Sample Data'!E57),'Control Sample Data'!E57&lt;$B$1,'Control Sample Data'!E57&gt;0),'Control Sample Data'!E57,$B$1),"")</f>
        <v/>
      </c>
      <c r="R58" s="15" t="str">
        <f>IF(SUM('Control Sample Data'!F$3:F$98)&gt;10,IF(AND(ISNUMBER('Control Sample Data'!F57),'Control Sample Data'!F57&lt;$B$1,'Control Sample Data'!F57&gt;0),'Control Sample Data'!F57,$B$1),"")</f>
        <v/>
      </c>
      <c r="S58" s="15" t="str">
        <f>IF(SUM('Control Sample Data'!G$3:G$98)&gt;10,IF(AND(ISNUMBER('Control Sample Data'!G57),'Control Sample Data'!G57&lt;$B$1,'Control Sample Data'!G57&gt;0),'Control Sample Data'!G57,$B$1),"")</f>
        <v/>
      </c>
      <c r="T58" s="15" t="str">
        <f>IF(SUM('Control Sample Data'!H$3:H$98)&gt;10,IF(AND(ISNUMBER('Control Sample Data'!H57),'Control Sample Data'!H57&lt;$B$1,'Control Sample Data'!H57&gt;0),'Control Sample Data'!H57,$B$1),"")</f>
        <v/>
      </c>
      <c r="U58" s="15" t="str">
        <f>IF(SUM('Control Sample Data'!I$3:I$98)&gt;10,IF(AND(ISNUMBER('Control Sample Data'!I57),'Control Sample Data'!I57&lt;$B$1,'Control Sample Data'!I57&gt;0),'Control Sample Data'!I57,$B$1),"")</f>
        <v/>
      </c>
      <c r="V58" s="15" t="str">
        <f>IF(SUM('Control Sample Data'!J$3:J$98)&gt;10,IF(AND(ISNUMBER('Control Sample Data'!J57),'Control Sample Data'!J57&lt;$B$1,'Control Sample Data'!J57&gt;0),'Control Sample Data'!J57,$B$1),"")</f>
        <v/>
      </c>
      <c r="W58" s="15" t="str">
        <f>IF(SUM('Control Sample Data'!K$3:K$98)&gt;10,IF(AND(ISNUMBER('Control Sample Data'!K57),'Control Sample Data'!K57&lt;$B$1,'Control Sample Data'!K57&gt;0),'Control Sample Data'!K57,$B$1),"")</f>
        <v/>
      </c>
      <c r="X58" s="15" t="str">
        <f>IF(SUM('Control Sample Data'!L$3:L$98)&gt;10,IF(AND(ISNUMBER('Control Sample Data'!L57),'Control Sample Data'!L57&lt;$B$1,'Control Sample Data'!L57&gt;0),'Control Sample Data'!L57,$B$1),"")</f>
        <v/>
      </c>
      <c r="Y58" s="15" t="str">
        <f>IF(SUM('Control Sample Data'!M$3:M$98)&gt;10,IF(AND(ISNUMBER('Control Sample Data'!M57),'Control Sample Data'!M57&lt;$B$1,'Control Sample Data'!M57&gt;0),'Control Sample Data'!M57,$B$1),"")</f>
        <v/>
      </c>
      <c r="AT58" s="34" t="str">
        <f t="shared" si="44"/>
        <v/>
      </c>
      <c r="AU58" s="34" t="str">
        <f t="shared" si="45"/>
        <v/>
      </c>
      <c r="AV58" s="34" t="str">
        <f t="shared" si="46"/>
        <v/>
      </c>
      <c r="AW58" s="34" t="str">
        <f t="shared" si="47"/>
        <v/>
      </c>
      <c r="AX58" s="34" t="str">
        <f t="shared" si="48"/>
        <v/>
      </c>
      <c r="AY58" s="34" t="str">
        <f t="shared" si="49"/>
        <v/>
      </c>
      <c r="AZ58" s="34" t="str">
        <f t="shared" si="50"/>
        <v/>
      </c>
      <c r="BA58" s="34" t="str">
        <f t="shared" si="51"/>
        <v/>
      </c>
      <c r="BB58" s="34" t="str">
        <f t="shared" si="52"/>
        <v/>
      </c>
      <c r="BC58" s="34" t="str">
        <f t="shared" si="53"/>
        <v/>
      </c>
      <c r="BD58" s="34" t="str">
        <f t="shared" si="54"/>
        <v/>
      </c>
      <c r="BE58" s="34" t="str">
        <f t="shared" si="55"/>
        <v/>
      </c>
      <c r="BF58" s="34" t="str">
        <f t="shared" si="56"/>
        <v/>
      </c>
      <c r="BG58" s="34" t="str">
        <f t="shared" si="57"/>
        <v/>
      </c>
      <c r="BH58" s="34" t="str">
        <f t="shared" si="58"/>
        <v/>
      </c>
      <c r="BI58" s="34" t="str">
        <f t="shared" si="59"/>
        <v/>
      </c>
      <c r="BJ58" s="34" t="str">
        <f t="shared" si="60"/>
        <v/>
      </c>
      <c r="BK58" s="34" t="str">
        <f t="shared" si="61"/>
        <v/>
      </c>
      <c r="BL58" s="34" t="str">
        <f t="shared" si="62"/>
        <v/>
      </c>
      <c r="BM58" s="34" t="str">
        <f t="shared" si="63"/>
        <v/>
      </c>
      <c r="BN58" s="36" t="e">
        <f t="shared" si="21"/>
        <v>#DIV/0!</v>
      </c>
      <c r="BO58" s="36" t="e">
        <f t="shared" si="22"/>
        <v>#DIV/0!</v>
      </c>
      <c r="BP58" s="37" t="str">
        <f t="shared" si="23"/>
        <v/>
      </c>
      <c r="BQ58" s="37" t="str">
        <f t="shared" si="24"/>
        <v/>
      </c>
      <c r="BR58" s="37" t="str">
        <f t="shared" si="25"/>
        <v/>
      </c>
      <c r="BS58" s="37" t="str">
        <f t="shared" si="26"/>
        <v/>
      </c>
      <c r="BT58" s="37" t="str">
        <f t="shared" si="27"/>
        <v/>
      </c>
      <c r="BU58" s="37" t="str">
        <f t="shared" si="28"/>
        <v/>
      </c>
      <c r="BV58" s="37" t="str">
        <f t="shared" si="29"/>
        <v/>
      </c>
      <c r="BW58" s="37" t="str">
        <f t="shared" si="30"/>
        <v/>
      </c>
      <c r="BX58" s="37" t="str">
        <f t="shared" si="31"/>
        <v/>
      </c>
      <c r="BY58" s="37" t="str">
        <f t="shared" si="32"/>
        <v/>
      </c>
      <c r="BZ58" s="37" t="str">
        <f t="shared" si="33"/>
        <v/>
      </c>
      <c r="CA58" s="37" t="str">
        <f t="shared" si="34"/>
        <v/>
      </c>
      <c r="CB58" s="37" t="str">
        <f t="shared" si="35"/>
        <v/>
      </c>
      <c r="CC58" s="37" t="str">
        <f t="shared" si="36"/>
        <v/>
      </c>
      <c r="CD58" s="37" t="str">
        <f t="shared" si="37"/>
        <v/>
      </c>
      <c r="CE58" s="37" t="str">
        <f t="shared" si="38"/>
        <v/>
      </c>
      <c r="CF58" s="37" t="str">
        <f t="shared" si="39"/>
        <v/>
      </c>
      <c r="CG58" s="37" t="str">
        <f t="shared" si="40"/>
        <v/>
      </c>
      <c r="CH58" s="37" t="str">
        <f t="shared" si="41"/>
        <v/>
      </c>
      <c r="CI58" s="37" t="str">
        <f t="shared" si="42"/>
        <v/>
      </c>
    </row>
    <row r="59" spans="1:87" ht="12.75">
      <c r="A59" s="16"/>
      <c r="B59" s="14" t="str">
        <f>IF('Gene Table'!D58="","",'Gene Table'!D58)</f>
        <v>NM_006892</v>
      </c>
      <c r="C59" s="14" t="s">
        <v>229</v>
      </c>
      <c r="D59" s="15" t="str">
        <f>IF(SUM('Test Sample Data'!D$3:D$98)&gt;10,IF(AND(ISNUMBER('Test Sample Data'!D58),'Test Sample Data'!D58&lt;$B$1,'Test Sample Data'!D58&gt;0),'Test Sample Data'!D58,$B$1),"")</f>
        <v/>
      </c>
      <c r="E59" s="15" t="str">
        <f>IF(SUM('Test Sample Data'!E$3:E$98)&gt;10,IF(AND(ISNUMBER('Test Sample Data'!E58),'Test Sample Data'!E58&lt;$B$1,'Test Sample Data'!E58&gt;0),'Test Sample Data'!E58,$B$1),"")</f>
        <v/>
      </c>
      <c r="F59" s="15" t="str">
        <f>IF(SUM('Test Sample Data'!F$3:F$98)&gt;10,IF(AND(ISNUMBER('Test Sample Data'!F58),'Test Sample Data'!F58&lt;$B$1,'Test Sample Data'!F58&gt;0),'Test Sample Data'!F58,$B$1),"")</f>
        <v/>
      </c>
      <c r="G59" s="15" t="str">
        <f>IF(SUM('Test Sample Data'!G$3:G$98)&gt;10,IF(AND(ISNUMBER('Test Sample Data'!G58),'Test Sample Data'!G58&lt;$B$1,'Test Sample Data'!G58&gt;0),'Test Sample Data'!G58,$B$1),"")</f>
        <v/>
      </c>
      <c r="H59" s="15" t="str">
        <f>IF(SUM('Test Sample Data'!H$3:H$98)&gt;10,IF(AND(ISNUMBER('Test Sample Data'!H58),'Test Sample Data'!H58&lt;$B$1,'Test Sample Data'!H58&gt;0),'Test Sample Data'!H58,$B$1),"")</f>
        <v/>
      </c>
      <c r="I59" s="15" t="str">
        <f>IF(SUM('Test Sample Data'!I$3:I$98)&gt;10,IF(AND(ISNUMBER('Test Sample Data'!I58),'Test Sample Data'!I58&lt;$B$1,'Test Sample Data'!I58&gt;0),'Test Sample Data'!I58,$B$1),"")</f>
        <v/>
      </c>
      <c r="J59" s="15" t="str">
        <f>IF(SUM('Test Sample Data'!J$3:J$98)&gt;10,IF(AND(ISNUMBER('Test Sample Data'!J58),'Test Sample Data'!J58&lt;$B$1,'Test Sample Data'!J58&gt;0),'Test Sample Data'!J58,$B$1),"")</f>
        <v/>
      </c>
      <c r="K59" s="15" t="str">
        <f>IF(SUM('Test Sample Data'!K$3:K$98)&gt;10,IF(AND(ISNUMBER('Test Sample Data'!K58),'Test Sample Data'!K58&lt;$B$1,'Test Sample Data'!K58&gt;0),'Test Sample Data'!K58,$B$1),"")</f>
        <v/>
      </c>
      <c r="L59" s="15" t="str">
        <f>IF(SUM('Test Sample Data'!L$3:L$98)&gt;10,IF(AND(ISNUMBER('Test Sample Data'!L58),'Test Sample Data'!L58&lt;$B$1,'Test Sample Data'!L58&gt;0),'Test Sample Data'!L58,$B$1),"")</f>
        <v/>
      </c>
      <c r="M59" s="15" t="str">
        <f>IF(SUM('Test Sample Data'!M$3:M$98)&gt;10,IF(AND(ISNUMBER('Test Sample Data'!M58),'Test Sample Data'!M58&lt;$B$1,'Test Sample Data'!M58&gt;0),'Test Sample Data'!M58,$B$1),"")</f>
        <v/>
      </c>
      <c r="N59" s="15" t="str">
        <f>'Gene Table'!D58</f>
        <v>NM_006892</v>
      </c>
      <c r="O59" s="14" t="s">
        <v>229</v>
      </c>
      <c r="P59" s="15" t="str">
        <f>IF(SUM('Control Sample Data'!D$3:D$98)&gt;10,IF(AND(ISNUMBER('Control Sample Data'!D58),'Control Sample Data'!D58&lt;$B$1,'Control Sample Data'!D58&gt;0),'Control Sample Data'!D58,$B$1),"")</f>
        <v/>
      </c>
      <c r="Q59" s="15" t="str">
        <f>IF(SUM('Control Sample Data'!E$3:E$98)&gt;10,IF(AND(ISNUMBER('Control Sample Data'!E58),'Control Sample Data'!E58&lt;$B$1,'Control Sample Data'!E58&gt;0),'Control Sample Data'!E58,$B$1),"")</f>
        <v/>
      </c>
      <c r="R59" s="15" t="str">
        <f>IF(SUM('Control Sample Data'!F$3:F$98)&gt;10,IF(AND(ISNUMBER('Control Sample Data'!F58),'Control Sample Data'!F58&lt;$B$1,'Control Sample Data'!F58&gt;0),'Control Sample Data'!F58,$B$1),"")</f>
        <v/>
      </c>
      <c r="S59" s="15" t="str">
        <f>IF(SUM('Control Sample Data'!G$3:G$98)&gt;10,IF(AND(ISNUMBER('Control Sample Data'!G58),'Control Sample Data'!G58&lt;$B$1,'Control Sample Data'!G58&gt;0),'Control Sample Data'!G58,$B$1),"")</f>
        <v/>
      </c>
      <c r="T59" s="15" t="str">
        <f>IF(SUM('Control Sample Data'!H$3:H$98)&gt;10,IF(AND(ISNUMBER('Control Sample Data'!H58),'Control Sample Data'!H58&lt;$B$1,'Control Sample Data'!H58&gt;0),'Control Sample Data'!H58,$B$1),"")</f>
        <v/>
      </c>
      <c r="U59" s="15" t="str">
        <f>IF(SUM('Control Sample Data'!I$3:I$98)&gt;10,IF(AND(ISNUMBER('Control Sample Data'!I58),'Control Sample Data'!I58&lt;$B$1,'Control Sample Data'!I58&gt;0),'Control Sample Data'!I58,$B$1),"")</f>
        <v/>
      </c>
      <c r="V59" s="15" t="str">
        <f>IF(SUM('Control Sample Data'!J$3:J$98)&gt;10,IF(AND(ISNUMBER('Control Sample Data'!J58),'Control Sample Data'!J58&lt;$B$1,'Control Sample Data'!J58&gt;0),'Control Sample Data'!J58,$B$1),"")</f>
        <v/>
      </c>
      <c r="W59" s="15" t="str">
        <f>IF(SUM('Control Sample Data'!K$3:K$98)&gt;10,IF(AND(ISNUMBER('Control Sample Data'!K58),'Control Sample Data'!K58&lt;$B$1,'Control Sample Data'!K58&gt;0),'Control Sample Data'!K58,$B$1),"")</f>
        <v/>
      </c>
      <c r="X59" s="15" t="str">
        <f>IF(SUM('Control Sample Data'!L$3:L$98)&gt;10,IF(AND(ISNUMBER('Control Sample Data'!L58),'Control Sample Data'!L58&lt;$B$1,'Control Sample Data'!L58&gt;0),'Control Sample Data'!L58,$B$1),"")</f>
        <v/>
      </c>
      <c r="Y59" s="15" t="str">
        <f>IF(SUM('Control Sample Data'!M$3:M$98)&gt;10,IF(AND(ISNUMBER('Control Sample Data'!M58),'Control Sample Data'!M58&lt;$B$1,'Control Sample Data'!M58&gt;0),'Control Sample Data'!M58,$B$1),"")</f>
        <v/>
      </c>
      <c r="AT59" s="34" t="str">
        <f t="shared" si="44"/>
        <v/>
      </c>
      <c r="AU59" s="34" t="str">
        <f t="shared" si="45"/>
        <v/>
      </c>
      <c r="AV59" s="34" t="str">
        <f t="shared" si="46"/>
        <v/>
      </c>
      <c r="AW59" s="34" t="str">
        <f t="shared" si="47"/>
        <v/>
      </c>
      <c r="AX59" s="34" t="str">
        <f t="shared" si="48"/>
        <v/>
      </c>
      <c r="AY59" s="34" t="str">
        <f t="shared" si="49"/>
        <v/>
      </c>
      <c r="AZ59" s="34" t="str">
        <f t="shared" si="50"/>
        <v/>
      </c>
      <c r="BA59" s="34" t="str">
        <f t="shared" si="51"/>
        <v/>
      </c>
      <c r="BB59" s="34" t="str">
        <f t="shared" si="52"/>
        <v/>
      </c>
      <c r="BC59" s="34" t="str">
        <f t="shared" si="53"/>
        <v/>
      </c>
      <c r="BD59" s="34" t="str">
        <f t="shared" si="54"/>
        <v/>
      </c>
      <c r="BE59" s="34" t="str">
        <f t="shared" si="55"/>
        <v/>
      </c>
      <c r="BF59" s="34" t="str">
        <f t="shared" si="56"/>
        <v/>
      </c>
      <c r="BG59" s="34" t="str">
        <f t="shared" si="57"/>
        <v/>
      </c>
      <c r="BH59" s="34" t="str">
        <f t="shared" si="58"/>
        <v/>
      </c>
      <c r="BI59" s="34" t="str">
        <f t="shared" si="59"/>
        <v/>
      </c>
      <c r="BJ59" s="34" t="str">
        <f t="shared" si="60"/>
        <v/>
      </c>
      <c r="BK59" s="34" t="str">
        <f t="shared" si="61"/>
        <v/>
      </c>
      <c r="BL59" s="34" t="str">
        <f t="shared" si="62"/>
        <v/>
      </c>
      <c r="BM59" s="34" t="str">
        <f t="shared" si="63"/>
        <v/>
      </c>
      <c r="BN59" s="36" t="e">
        <f t="shared" si="21"/>
        <v>#DIV/0!</v>
      </c>
      <c r="BO59" s="36" t="e">
        <f t="shared" si="22"/>
        <v>#DIV/0!</v>
      </c>
      <c r="BP59" s="37" t="str">
        <f t="shared" si="23"/>
        <v/>
      </c>
      <c r="BQ59" s="37" t="str">
        <f t="shared" si="24"/>
        <v/>
      </c>
      <c r="BR59" s="37" t="str">
        <f t="shared" si="25"/>
        <v/>
      </c>
      <c r="BS59" s="37" t="str">
        <f t="shared" si="26"/>
        <v/>
      </c>
      <c r="BT59" s="37" t="str">
        <f t="shared" si="27"/>
        <v/>
      </c>
      <c r="BU59" s="37" t="str">
        <f t="shared" si="28"/>
        <v/>
      </c>
      <c r="BV59" s="37" t="str">
        <f t="shared" si="29"/>
        <v/>
      </c>
      <c r="BW59" s="37" t="str">
        <f t="shared" si="30"/>
        <v/>
      </c>
      <c r="BX59" s="37" t="str">
        <f t="shared" si="31"/>
        <v/>
      </c>
      <c r="BY59" s="37" t="str">
        <f t="shared" si="32"/>
        <v/>
      </c>
      <c r="BZ59" s="37" t="str">
        <f t="shared" si="33"/>
        <v/>
      </c>
      <c r="CA59" s="37" t="str">
        <f t="shared" si="34"/>
        <v/>
      </c>
      <c r="CB59" s="37" t="str">
        <f t="shared" si="35"/>
        <v/>
      </c>
      <c r="CC59" s="37" t="str">
        <f t="shared" si="36"/>
        <v/>
      </c>
      <c r="CD59" s="37" t="str">
        <f t="shared" si="37"/>
        <v/>
      </c>
      <c r="CE59" s="37" t="str">
        <f t="shared" si="38"/>
        <v/>
      </c>
      <c r="CF59" s="37" t="str">
        <f t="shared" si="39"/>
        <v/>
      </c>
      <c r="CG59" s="37" t="str">
        <f t="shared" si="40"/>
        <v/>
      </c>
      <c r="CH59" s="37" t="str">
        <f t="shared" si="41"/>
        <v/>
      </c>
      <c r="CI59" s="37" t="str">
        <f t="shared" si="42"/>
        <v/>
      </c>
    </row>
    <row r="60" spans="1:87" ht="12.75">
      <c r="A60" s="16"/>
      <c r="B60" s="14" t="str">
        <f>IF('Gene Table'!D59="","",'Gene Table'!D59)</f>
        <v>NM_000903</v>
      </c>
      <c r="C60" s="14" t="s">
        <v>233</v>
      </c>
      <c r="D60" s="15" t="str">
        <f>IF(SUM('Test Sample Data'!D$3:D$98)&gt;10,IF(AND(ISNUMBER('Test Sample Data'!D59),'Test Sample Data'!D59&lt;$B$1,'Test Sample Data'!D59&gt;0),'Test Sample Data'!D59,$B$1),"")</f>
        <v/>
      </c>
      <c r="E60" s="15" t="str">
        <f>IF(SUM('Test Sample Data'!E$3:E$98)&gt;10,IF(AND(ISNUMBER('Test Sample Data'!E59),'Test Sample Data'!E59&lt;$B$1,'Test Sample Data'!E59&gt;0),'Test Sample Data'!E59,$B$1),"")</f>
        <v/>
      </c>
      <c r="F60" s="15" t="str">
        <f>IF(SUM('Test Sample Data'!F$3:F$98)&gt;10,IF(AND(ISNUMBER('Test Sample Data'!F59),'Test Sample Data'!F59&lt;$B$1,'Test Sample Data'!F59&gt;0),'Test Sample Data'!F59,$B$1),"")</f>
        <v/>
      </c>
      <c r="G60" s="15" t="str">
        <f>IF(SUM('Test Sample Data'!G$3:G$98)&gt;10,IF(AND(ISNUMBER('Test Sample Data'!G59),'Test Sample Data'!G59&lt;$B$1,'Test Sample Data'!G59&gt;0),'Test Sample Data'!G59,$B$1),"")</f>
        <v/>
      </c>
      <c r="H60" s="15" t="str">
        <f>IF(SUM('Test Sample Data'!H$3:H$98)&gt;10,IF(AND(ISNUMBER('Test Sample Data'!H59),'Test Sample Data'!H59&lt;$B$1,'Test Sample Data'!H59&gt;0),'Test Sample Data'!H59,$B$1),"")</f>
        <v/>
      </c>
      <c r="I60" s="15" t="str">
        <f>IF(SUM('Test Sample Data'!I$3:I$98)&gt;10,IF(AND(ISNUMBER('Test Sample Data'!I59),'Test Sample Data'!I59&lt;$B$1,'Test Sample Data'!I59&gt;0),'Test Sample Data'!I59,$B$1),"")</f>
        <v/>
      </c>
      <c r="J60" s="15" t="str">
        <f>IF(SUM('Test Sample Data'!J$3:J$98)&gt;10,IF(AND(ISNUMBER('Test Sample Data'!J59),'Test Sample Data'!J59&lt;$B$1,'Test Sample Data'!J59&gt;0),'Test Sample Data'!J59,$B$1),"")</f>
        <v/>
      </c>
      <c r="K60" s="15" t="str">
        <f>IF(SUM('Test Sample Data'!K$3:K$98)&gt;10,IF(AND(ISNUMBER('Test Sample Data'!K59),'Test Sample Data'!K59&lt;$B$1,'Test Sample Data'!K59&gt;0),'Test Sample Data'!K59,$B$1),"")</f>
        <v/>
      </c>
      <c r="L60" s="15" t="str">
        <f>IF(SUM('Test Sample Data'!L$3:L$98)&gt;10,IF(AND(ISNUMBER('Test Sample Data'!L59),'Test Sample Data'!L59&lt;$B$1,'Test Sample Data'!L59&gt;0),'Test Sample Data'!L59,$B$1),"")</f>
        <v/>
      </c>
      <c r="M60" s="15" t="str">
        <f>IF(SUM('Test Sample Data'!M$3:M$98)&gt;10,IF(AND(ISNUMBER('Test Sample Data'!M59),'Test Sample Data'!M59&lt;$B$1,'Test Sample Data'!M59&gt;0),'Test Sample Data'!M59,$B$1),"")</f>
        <v/>
      </c>
      <c r="N60" s="15" t="str">
        <f>'Gene Table'!D59</f>
        <v>NM_000903</v>
      </c>
      <c r="O60" s="14" t="s">
        <v>233</v>
      </c>
      <c r="P60" s="15" t="str">
        <f>IF(SUM('Control Sample Data'!D$3:D$98)&gt;10,IF(AND(ISNUMBER('Control Sample Data'!D59),'Control Sample Data'!D59&lt;$B$1,'Control Sample Data'!D59&gt;0),'Control Sample Data'!D59,$B$1),"")</f>
        <v/>
      </c>
      <c r="Q60" s="15" t="str">
        <f>IF(SUM('Control Sample Data'!E$3:E$98)&gt;10,IF(AND(ISNUMBER('Control Sample Data'!E59),'Control Sample Data'!E59&lt;$B$1,'Control Sample Data'!E59&gt;0),'Control Sample Data'!E59,$B$1),"")</f>
        <v/>
      </c>
      <c r="R60" s="15" t="str">
        <f>IF(SUM('Control Sample Data'!F$3:F$98)&gt;10,IF(AND(ISNUMBER('Control Sample Data'!F59),'Control Sample Data'!F59&lt;$B$1,'Control Sample Data'!F59&gt;0),'Control Sample Data'!F59,$B$1),"")</f>
        <v/>
      </c>
      <c r="S60" s="15" t="str">
        <f>IF(SUM('Control Sample Data'!G$3:G$98)&gt;10,IF(AND(ISNUMBER('Control Sample Data'!G59),'Control Sample Data'!G59&lt;$B$1,'Control Sample Data'!G59&gt;0),'Control Sample Data'!G59,$B$1),"")</f>
        <v/>
      </c>
      <c r="T60" s="15" t="str">
        <f>IF(SUM('Control Sample Data'!H$3:H$98)&gt;10,IF(AND(ISNUMBER('Control Sample Data'!H59),'Control Sample Data'!H59&lt;$B$1,'Control Sample Data'!H59&gt;0),'Control Sample Data'!H59,$B$1),"")</f>
        <v/>
      </c>
      <c r="U60" s="15" t="str">
        <f>IF(SUM('Control Sample Data'!I$3:I$98)&gt;10,IF(AND(ISNUMBER('Control Sample Data'!I59),'Control Sample Data'!I59&lt;$B$1,'Control Sample Data'!I59&gt;0),'Control Sample Data'!I59,$B$1),"")</f>
        <v/>
      </c>
      <c r="V60" s="15" t="str">
        <f>IF(SUM('Control Sample Data'!J$3:J$98)&gt;10,IF(AND(ISNUMBER('Control Sample Data'!J59),'Control Sample Data'!J59&lt;$B$1,'Control Sample Data'!J59&gt;0),'Control Sample Data'!J59,$B$1),"")</f>
        <v/>
      </c>
      <c r="W60" s="15" t="str">
        <f>IF(SUM('Control Sample Data'!K$3:K$98)&gt;10,IF(AND(ISNUMBER('Control Sample Data'!K59),'Control Sample Data'!K59&lt;$B$1,'Control Sample Data'!K59&gt;0),'Control Sample Data'!K59,$B$1),"")</f>
        <v/>
      </c>
      <c r="X60" s="15" t="str">
        <f>IF(SUM('Control Sample Data'!L$3:L$98)&gt;10,IF(AND(ISNUMBER('Control Sample Data'!L59),'Control Sample Data'!L59&lt;$B$1,'Control Sample Data'!L59&gt;0),'Control Sample Data'!L59,$B$1),"")</f>
        <v/>
      </c>
      <c r="Y60" s="15" t="str">
        <f>IF(SUM('Control Sample Data'!M$3:M$98)&gt;10,IF(AND(ISNUMBER('Control Sample Data'!M59),'Control Sample Data'!M59&lt;$B$1,'Control Sample Data'!M59&gt;0),'Control Sample Data'!M59,$B$1),"")</f>
        <v/>
      </c>
      <c r="AT60" s="34" t="str">
        <f t="shared" si="44"/>
        <v/>
      </c>
      <c r="AU60" s="34" t="str">
        <f t="shared" si="45"/>
        <v/>
      </c>
      <c r="AV60" s="34" t="str">
        <f t="shared" si="46"/>
        <v/>
      </c>
      <c r="AW60" s="34" t="str">
        <f t="shared" si="47"/>
        <v/>
      </c>
      <c r="AX60" s="34" t="str">
        <f t="shared" si="48"/>
        <v/>
      </c>
      <c r="AY60" s="34" t="str">
        <f t="shared" si="49"/>
        <v/>
      </c>
      <c r="AZ60" s="34" t="str">
        <f t="shared" si="50"/>
        <v/>
      </c>
      <c r="BA60" s="34" t="str">
        <f t="shared" si="51"/>
        <v/>
      </c>
      <c r="BB60" s="34" t="str">
        <f t="shared" si="52"/>
        <v/>
      </c>
      <c r="BC60" s="34" t="str">
        <f t="shared" si="53"/>
        <v/>
      </c>
      <c r="BD60" s="34" t="str">
        <f t="shared" si="54"/>
        <v/>
      </c>
      <c r="BE60" s="34" t="str">
        <f t="shared" si="55"/>
        <v/>
      </c>
      <c r="BF60" s="34" t="str">
        <f t="shared" si="56"/>
        <v/>
      </c>
      <c r="BG60" s="34" t="str">
        <f t="shared" si="57"/>
        <v/>
      </c>
      <c r="BH60" s="34" t="str">
        <f t="shared" si="58"/>
        <v/>
      </c>
      <c r="BI60" s="34" t="str">
        <f t="shared" si="59"/>
        <v/>
      </c>
      <c r="BJ60" s="34" t="str">
        <f t="shared" si="60"/>
        <v/>
      </c>
      <c r="BK60" s="34" t="str">
        <f t="shared" si="61"/>
        <v/>
      </c>
      <c r="BL60" s="34" t="str">
        <f t="shared" si="62"/>
        <v/>
      </c>
      <c r="BM60" s="34" t="str">
        <f t="shared" si="63"/>
        <v/>
      </c>
      <c r="BN60" s="36" t="e">
        <f t="shared" si="21"/>
        <v>#DIV/0!</v>
      </c>
      <c r="BO60" s="36" t="e">
        <f t="shared" si="22"/>
        <v>#DIV/0!</v>
      </c>
      <c r="BP60" s="37" t="str">
        <f t="shared" si="23"/>
        <v/>
      </c>
      <c r="BQ60" s="37" t="str">
        <f t="shared" si="24"/>
        <v/>
      </c>
      <c r="BR60" s="37" t="str">
        <f t="shared" si="25"/>
        <v/>
      </c>
      <c r="BS60" s="37" t="str">
        <f t="shared" si="26"/>
        <v/>
      </c>
      <c r="BT60" s="37" t="str">
        <f t="shared" si="27"/>
        <v/>
      </c>
      <c r="BU60" s="37" t="str">
        <f t="shared" si="28"/>
        <v/>
      </c>
      <c r="BV60" s="37" t="str">
        <f t="shared" si="29"/>
        <v/>
      </c>
      <c r="BW60" s="37" t="str">
        <f t="shared" si="30"/>
        <v/>
      </c>
      <c r="BX60" s="37" t="str">
        <f t="shared" si="31"/>
        <v/>
      </c>
      <c r="BY60" s="37" t="str">
        <f t="shared" si="32"/>
        <v/>
      </c>
      <c r="BZ60" s="37" t="str">
        <f t="shared" si="33"/>
        <v/>
      </c>
      <c r="CA60" s="37" t="str">
        <f t="shared" si="34"/>
        <v/>
      </c>
      <c r="CB60" s="37" t="str">
        <f t="shared" si="35"/>
        <v/>
      </c>
      <c r="CC60" s="37" t="str">
        <f t="shared" si="36"/>
        <v/>
      </c>
      <c r="CD60" s="37" t="str">
        <f t="shared" si="37"/>
        <v/>
      </c>
      <c r="CE60" s="37" t="str">
        <f t="shared" si="38"/>
        <v/>
      </c>
      <c r="CF60" s="37" t="str">
        <f t="shared" si="39"/>
        <v/>
      </c>
      <c r="CG60" s="37" t="str">
        <f t="shared" si="40"/>
        <v/>
      </c>
      <c r="CH60" s="37" t="str">
        <f t="shared" si="41"/>
        <v/>
      </c>
      <c r="CI60" s="37" t="str">
        <f t="shared" si="42"/>
        <v/>
      </c>
    </row>
    <row r="61" spans="1:87" ht="12.75" customHeight="1">
      <c r="A61" s="16"/>
      <c r="B61" s="14" t="str">
        <f>IF('Gene Table'!D60="","",'Gene Table'!D60)</f>
        <v>NM_001033</v>
      </c>
      <c r="C61" s="14" t="s">
        <v>237</v>
      </c>
      <c r="D61" s="15" t="str">
        <f>IF(SUM('Test Sample Data'!D$3:D$98)&gt;10,IF(AND(ISNUMBER('Test Sample Data'!D60),'Test Sample Data'!D60&lt;$B$1,'Test Sample Data'!D60&gt;0),'Test Sample Data'!D60,$B$1),"")</f>
        <v/>
      </c>
      <c r="E61" s="15" t="str">
        <f>IF(SUM('Test Sample Data'!E$3:E$98)&gt;10,IF(AND(ISNUMBER('Test Sample Data'!E60),'Test Sample Data'!E60&lt;$B$1,'Test Sample Data'!E60&gt;0),'Test Sample Data'!E60,$B$1),"")</f>
        <v/>
      </c>
      <c r="F61" s="15" t="str">
        <f>IF(SUM('Test Sample Data'!F$3:F$98)&gt;10,IF(AND(ISNUMBER('Test Sample Data'!F60),'Test Sample Data'!F60&lt;$B$1,'Test Sample Data'!F60&gt;0),'Test Sample Data'!F60,$B$1),"")</f>
        <v/>
      </c>
      <c r="G61" s="15" t="str">
        <f>IF(SUM('Test Sample Data'!G$3:G$98)&gt;10,IF(AND(ISNUMBER('Test Sample Data'!G60),'Test Sample Data'!G60&lt;$B$1,'Test Sample Data'!G60&gt;0),'Test Sample Data'!G60,$B$1),"")</f>
        <v/>
      </c>
      <c r="H61" s="15" t="str">
        <f>IF(SUM('Test Sample Data'!H$3:H$98)&gt;10,IF(AND(ISNUMBER('Test Sample Data'!H60),'Test Sample Data'!H60&lt;$B$1,'Test Sample Data'!H60&gt;0),'Test Sample Data'!H60,$B$1),"")</f>
        <v/>
      </c>
      <c r="I61" s="15" t="str">
        <f>IF(SUM('Test Sample Data'!I$3:I$98)&gt;10,IF(AND(ISNUMBER('Test Sample Data'!I60),'Test Sample Data'!I60&lt;$B$1,'Test Sample Data'!I60&gt;0),'Test Sample Data'!I60,$B$1),"")</f>
        <v/>
      </c>
      <c r="J61" s="15" t="str">
        <f>IF(SUM('Test Sample Data'!J$3:J$98)&gt;10,IF(AND(ISNUMBER('Test Sample Data'!J60),'Test Sample Data'!J60&lt;$B$1,'Test Sample Data'!J60&gt;0),'Test Sample Data'!J60,$B$1),"")</f>
        <v/>
      </c>
      <c r="K61" s="15" t="str">
        <f>IF(SUM('Test Sample Data'!K$3:K$98)&gt;10,IF(AND(ISNUMBER('Test Sample Data'!K60),'Test Sample Data'!K60&lt;$B$1,'Test Sample Data'!K60&gt;0),'Test Sample Data'!K60,$B$1),"")</f>
        <v/>
      </c>
      <c r="L61" s="15" t="str">
        <f>IF(SUM('Test Sample Data'!L$3:L$98)&gt;10,IF(AND(ISNUMBER('Test Sample Data'!L60),'Test Sample Data'!L60&lt;$B$1,'Test Sample Data'!L60&gt;0),'Test Sample Data'!L60,$B$1),"")</f>
        <v/>
      </c>
      <c r="M61" s="15" t="str">
        <f>IF(SUM('Test Sample Data'!M$3:M$98)&gt;10,IF(AND(ISNUMBER('Test Sample Data'!M60),'Test Sample Data'!M60&lt;$B$1,'Test Sample Data'!M60&gt;0),'Test Sample Data'!M60,$B$1),"")</f>
        <v/>
      </c>
      <c r="N61" s="15" t="str">
        <f>'Gene Table'!D60</f>
        <v>NM_001033</v>
      </c>
      <c r="O61" s="14" t="s">
        <v>237</v>
      </c>
      <c r="P61" s="15" t="str">
        <f>IF(SUM('Control Sample Data'!D$3:D$98)&gt;10,IF(AND(ISNUMBER('Control Sample Data'!D60),'Control Sample Data'!D60&lt;$B$1,'Control Sample Data'!D60&gt;0),'Control Sample Data'!D60,$B$1),"")</f>
        <v/>
      </c>
      <c r="Q61" s="15" t="str">
        <f>IF(SUM('Control Sample Data'!E$3:E$98)&gt;10,IF(AND(ISNUMBER('Control Sample Data'!E60),'Control Sample Data'!E60&lt;$B$1,'Control Sample Data'!E60&gt;0),'Control Sample Data'!E60,$B$1),"")</f>
        <v/>
      </c>
      <c r="R61" s="15" t="str">
        <f>IF(SUM('Control Sample Data'!F$3:F$98)&gt;10,IF(AND(ISNUMBER('Control Sample Data'!F60),'Control Sample Data'!F60&lt;$B$1,'Control Sample Data'!F60&gt;0),'Control Sample Data'!F60,$B$1),"")</f>
        <v/>
      </c>
      <c r="S61" s="15" t="str">
        <f>IF(SUM('Control Sample Data'!G$3:G$98)&gt;10,IF(AND(ISNUMBER('Control Sample Data'!G60),'Control Sample Data'!G60&lt;$B$1,'Control Sample Data'!G60&gt;0),'Control Sample Data'!G60,$B$1),"")</f>
        <v/>
      </c>
      <c r="T61" s="15" t="str">
        <f>IF(SUM('Control Sample Data'!H$3:H$98)&gt;10,IF(AND(ISNUMBER('Control Sample Data'!H60),'Control Sample Data'!H60&lt;$B$1,'Control Sample Data'!H60&gt;0),'Control Sample Data'!H60,$B$1),"")</f>
        <v/>
      </c>
      <c r="U61" s="15" t="str">
        <f>IF(SUM('Control Sample Data'!I$3:I$98)&gt;10,IF(AND(ISNUMBER('Control Sample Data'!I60),'Control Sample Data'!I60&lt;$B$1,'Control Sample Data'!I60&gt;0),'Control Sample Data'!I60,$B$1),"")</f>
        <v/>
      </c>
      <c r="V61" s="15" t="str">
        <f>IF(SUM('Control Sample Data'!J$3:J$98)&gt;10,IF(AND(ISNUMBER('Control Sample Data'!J60),'Control Sample Data'!J60&lt;$B$1,'Control Sample Data'!J60&gt;0),'Control Sample Data'!J60,$B$1),"")</f>
        <v/>
      </c>
      <c r="W61" s="15" t="str">
        <f>IF(SUM('Control Sample Data'!K$3:K$98)&gt;10,IF(AND(ISNUMBER('Control Sample Data'!K60),'Control Sample Data'!K60&lt;$B$1,'Control Sample Data'!K60&gt;0),'Control Sample Data'!K60,$B$1),"")</f>
        <v/>
      </c>
      <c r="X61" s="15" t="str">
        <f>IF(SUM('Control Sample Data'!L$3:L$98)&gt;10,IF(AND(ISNUMBER('Control Sample Data'!L60),'Control Sample Data'!L60&lt;$B$1,'Control Sample Data'!L60&gt;0),'Control Sample Data'!L60,$B$1),"")</f>
        <v/>
      </c>
      <c r="Y61" s="15" t="str">
        <f>IF(SUM('Control Sample Data'!M$3:M$98)&gt;10,IF(AND(ISNUMBER('Control Sample Data'!M60),'Control Sample Data'!M60&lt;$B$1,'Control Sample Data'!M60&gt;0),'Control Sample Data'!M60,$B$1),"")</f>
        <v/>
      </c>
      <c r="AT61" s="34" t="str">
        <f t="shared" si="44"/>
        <v/>
      </c>
      <c r="AU61" s="34" t="str">
        <f t="shared" si="45"/>
        <v/>
      </c>
      <c r="AV61" s="34" t="str">
        <f t="shared" si="46"/>
        <v/>
      </c>
      <c r="AW61" s="34" t="str">
        <f t="shared" si="47"/>
        <v/>
      </c>
      <c r="AX61" s="34" t="str">
        <f t="shared" si="48"/>
        <v/>
      </c>
      <c r="AY61" s="34" t="str">
        <f t="shared" si="49"/>
        <v/>
      </c>
      <c r="AZ61" s="34" t="str">
        <f t="shared" si="50"/>
        <v/>
      </c>
      <c r="BA61" s="34" t="str">
        <f t="shared" si="51"/>
        <v/>
      </c>
      <c r="BB61" s="34" t="str">
        <f t="shared" si="52"/>
        <v/>
      </c>
      <c r="BC61" s="34" t="str">
        <f t="shared" si="53"/>
        <v/>
      </c>
      <c r="BD61" s="34" t="str">
        <f t="shared" si="54"/>
        <v/>
      </c>
      <c r="BE61" s="34" t="str">
        <f t="shared" si="55"/>
        <v/>
      </c>
      <c r="BF61" s="34" t="str">
        <f t="shared" si="56"/>
        <v/>
      </c>
      <c r="BG61" s="34" t="str">
        <f t="shared" si="57"/>
        <v/>
      </c>
      <c r="BH61" s="34" t="str">
        <f t="shared" si="58"/>
        <v/>
      </c>
      <c r="BI61" s="34" t="str">
        <f t="shared" si="59"/>
        <v/>
      </c>
      <c r="BJ61" s="34" t="str">
        <f t="shared" si="60"/>
        <v/>
      </c>
      <c r="BK61" s="34" t="str">
        <f t="shared" si="61"/>
        <v/>
      </c>
      <c r="BL61" s="34" t="str">
        <f t="shared" si="62"/>
        <v/>
      </c>
      <c r="BM61" s="34" t="str">
        <f t="shared" si="63"/>
        <v/>
      </c>
      <c r="BN61" s="36" t="e">
        <f t="shared" si="21"/>
        <v>#DIV/0!</v>
      </c>
      <c r="BO61" s="36" t="e">
        <f t="shared" si="22"/>
        <v>#DIV/0!</v>
      </c>
      <c r="BP61" s="37" t="str">
        <f t="shared" si="23"/>
        <v/>
      </c>
      <c r="BQ61" s="37" t="str">
        <f t="shared" si="24"/>
        <v/>
      </c>
      <c r="BR61" s="37" t="str">
        <f t="shared" si="25"/>
        <v/>
      </c>
      <c r="BS61" s="37" t="str">
        <f t="shared" si="26"/>
        <v/>
      </c>
      <c r="BT61" s="37" t="str">
        <f t="shared" si="27"/>
        <v/>
      </c>
      <c r="BU61" s="37" t="str">
        <f t="shared" si="28"/>
        <v/>
      </c>
      <c r="BV61" s="37" t="str">
        <f t="shared" si="29"/>
        <v/>
      </c>
      <c r="BW61" s="37" t="str">
        <f t="shared" si="30"/>
        <v/>
      </c>
      <c r="BX61" s="37" t="str">
        <f t="shared" si="31"/>
        <v/>
      </c>
      <c r="BY61" s="37" t="str">
        <f t="shared" si="32"/>
        <v/>
      </c>
      <c r="BZ61" s="37" t="str">
        <f t="shared" si="33"/>
        <v/>
      </c>
      <c r="CA61" s="37" t="str">
        <f t="shared" si="34"/>
        <v/>
      </c>
      <c r="CB61" s="37" t="str">
        <f t="shared" si="35"/>
        <v/>
      </c>
      <c r="CC61" s="37" t="str">
        <f t="shared" si="36"/>
        <v/>
      </c>
      <c r="CD61" s="37" t="str">
        <f t="shared" si="37"/>
        <v/>
      </c>
      <c r="CE61" s="37" t="str">
        <f t="shared" si="38"/>
        <v/>
      </c>
      <c r="CF61" s="37" t="str">
        <f t="shared" si="39"/>
        <v/>
      </c>
      <c r="CG61" s="37" t="str">
        <f t="shared" si="40"/>
        <v/>
      </c>
      <c r="CH61" s="37" t="str">
        <f t="shared" si="41"/>
        <v/>
      </c>
      <c r="CI61" s="37" t="str">
        <f t="shared" si="42"/>
        <v/>
      </c>
    </row>
    <row r="62" spans="1:87" ht="12.75">
      <c r="A62" s="16"/>
      <c r="B62" s="14" t="str">
        <f>IF('Gene Table'!D61="","",'Gene Table'!D61)</f>
        <v>NM_001300</v>
      </c>
      <c r="C62" s="14" t="s">
        <v>241</v>
      </c>
      <c r="D62" s="15" t="str">
        <f>IF(SUM('Test Sample Data'!D$3:D$98)&gt;10,IF(AND(ISNUMBER('Test Sample Data'!D61),'Test Sample Data'!D61&lt;$B$1,'Test Sample Data'!D61&gt;0),'Test Sample Data'!D61,$B$1),"")</f>
        <v/>
      </c>
      <c r="E62" s="15" t="str">
        <f>IF(SUM('Test Sample Data'!E$3:E$98)&gt;10,IF(AND(ISNUMBER('Test Sample Data'!E61),'Test Sample Data'!E61&lt;$B$1,'Test Sample Data'!E61&gt;0),'Test Sample Data'!E61,$B$1),"")</f>
        <v/>
      </c>
      <c r="F62" s="15" t="str">
        <f>IF(SUM('Test Sample Data'!F$3:F$98)&gt;10,IF(AND(ISNUMBER('Test Sample Data'!F61),'Test Sample Data'!F61&lt;$B$1,'Test Sample Data'!F61&gt;0),'Test Sample Data'!F61,$B$1),"")</f>
        <v/>
      </c>
      <c r="G62" s="15" t="str">
        <f>IF(SUM('Test Sample Data'!G$3:G$98)&gt;10,IF(AND(ISNUMBER('Test Sample Data'!G61),'Test Sample Data'!G61&lt;$B$1,'Test Sample Data'!G61&gt;0),'Test Sample Data'!G61,$B$1),"")</f>
        <v/>
      </c>
      <c r="H62" s="15" t="str">
        <f>IF(SUM('Test Sample Data'!H$3:H$98)&gt;10,IF(AND(ISNUMBER('Test Sample Data'!H61),'Test Sample Data'!H61&lt;$B$1,'Test Sample Data'!H61&gt;0),'Test Sample Data'!H61,$B$1),"")</f>
        <v/>
      </c>
      <c r="I62" s="15" t="str">
        <f>IF(SUM('Test Sample Data'!I$3:I$98)&gt;10,IF(AND(ISNUMBER('Test Sample Data'!I61),'Test Sample Data'!I61&lt;$B$1,'Test Sample Data'!I61&gt;0),'Test Sample Data'!I61,$B$1),"")</f>
        <v/>
      </c>
      <c r="J62" s="15" t="str">
        <f>IF(SUM('Test Sample Data'!J$3:J$98)&gt;10,IF(AND(ISNUMBER('Test Sample Data'!J61),'Test Sample Data'!J61&lt;$B$1,'Test Sample Data'!J61&gt;0),'Test Sample Data'!J61,$B$1),"")</f>
        <v/>
      </c>
      <c r="K62" s="15" t="str">
        <f>IF(SUM('Test Sample Data'!K$3:K$98)&gt;10,IF(AND(ISNUMBER('Test Sample Data'!K61),'Test Sample Data'!K61&lt;$B$1,'Test Sample Data'!K61&gt;0),'Test Sample Data'!K61,$B$1),"")</f>
        <v/>
      </c>
      <c r="L62" s="15" t="str">
        <f>IF(SUM('Test Sample Data'!L$3:L$98)&gt;10,IF(AND(ISNUMBER('Test Sample Data'!L61),'Test Sample Data'!L61&lt;$B$1,'Test Sample Data'!L61&gt;0),'Test Sample Data'!L61,$B$1),"")</f>
        <v/>
      </c>
      <c r="M62" s="15" t="str">
        <f>IF(SUM('Test Sample Data'!M$3:M$98)&gt;10,IF(AND(ISNUMBER('Test Sample Data'!M61),'Test Sample Data'!M61&lt;$B$1,'Test Sample Data'!M61&gt;0),'Test Sample Data'!M61,$B$1),"")</f>
        <v/>
      </c>
      <c r="N62" s="15" t="str">
        <f>'Gene Table'!D61</f>
        <v>NM_001300</v>
      </c>
      <c r="O62" s="14" t="s">
        <v>241</v>
      </c>
      <c r="P62" s="15" t="str">
        <f>IF(SUM('Control Sample Data'!D$3:D$98)&gt;10,IF(AND(ISNUMBER('Control Sample Data'!D61),'Control Sample Data'!D61&lt;$B$1,'Control Sample Data'!D61&gt;0),'Control Sample Data'!D61,$B$1),"")</f>
        <v/>
      </c>
      <c r="Q62" s="15" t="str">
        <f>IF(SUM('Control Sample Data'!E$3:E$98)&gt;10,IF(AND(ISNUMBER('Control Sample Data'!E61),'Control Sample Data'!E61&lt;$B$1,'Control Sample Data'!E61&gt;0),'Control Sample Data'!E61,$B$1),"")</f>
        <v/>
      </c>
      <c r="R62" s="15" t="str">
        <f>IF(SUM('Control Sample Data'!F$3:F$98)&gt;10,IF(AND(ISNUMBER('Control Sample Data'!F61),'Control Sample Data'!F61&lt;$B$1,'Control Sample Data'!F61&gt;0),'Control Sample Data'!F61,$B$1),"")</f>
        <v/>
      </c>
      <c r="S62" s="15" t="str">
        <f>IF(SUM('Control Sample Data'!G$3:G$98)&gt;10,IF(AND(ISNUMBER('Control Sample Data'!G61),'Control Sample Data'!G61&lt;$B$1,'Control Sample Data'!G61&gt;0),'Control Sample Data'!G61,$B$1),"")</f>
        <v/>
      </c>
      <c r="T62" s="15" t="str">
        <f>IF(SUM('Control Sample Data'!H$3:H$98)&gt;10,IF(AND(ISNUMBER('Control Sample Data'!H61),'Control Sample Data'!H61&lt;$B$1,'Control Sample Data'!H61&gt;0),'Control Sample Data'!H61,$B$1),"")</f>
        <v/>
      </c>
      <c r="U62" s="15" t="str">
        <f>IF(SUM('Control Sample Data'!I$3:I$98)&gt;10,IF(AND(ISNUMBER('Control Sample Data'!I61),'Control Sample Data'!I61&lt;$B$1,'Control Sample Data'!I61&gt;0),'Control Sample Data'!I61,$B$1),"")</f>
        <v/>
      </c>
      <c r="V62" s="15" t="str">
        <f>IF(SUM('Control Sample Data'!J$3:J$98)&gt;10,IF(AND(ISNUMBER('Control Sample Data'!J61),'Control Sample Data'!J61&lt;$B$1,'Control Sample Data'!J61&gt;0),'Control Sample Data'!J61,$B$1),"")</f>
        <v/>
      </c>
      <c r="W62" s="15" t="str">
        <f>IF(SUM('Control Sample Data'!K$3:K$98)&gt;10,IF(AND(ISNUMBER('Control Sample Data'!K61),'Control Sample Data'!K61&lt;$B$1,'Control Sample Data'!K61&gt;0),'Control Sample Data'!K61,$B$1),"")</f>
        <v/>
      </c>
      <c r="X62" s="15" t="str">
        <f>IF(SUM('Control Sample Data'!L$3:L$98)&gt;10,IF(AND(ISNUMBER('Control Sample Data'!L61),'Control Sample Data'!L61&lt;$B$1,'Control Sample Data'!L61&gt;0),'Control Sample Data'!L61,$B$1),"")</f>
        <v/>
      </c>
      <c r="Y62" s="15" t="str">
        <f>IF(SUM('Control Sample Data'!M$3:M$98)&gt;10,IF(AND(ISNUMBER('Control Sample Data'!M61),'Control Sample Data'!M61&lt;$B$1,'Control Sample Data'!M61&gt;0),'Control Sample Data'!M61,$B$1),"")</f>
        <v/>
      </c>
      <c r="AT62" s="34" t="str">
        <f t="shared" si="44"/>
        <v/>
      </c>
      <c r="AU62" s="34" t="str">
        <f t="shared" si="45"/>
        <v/>
      </c>
      <c r="AV62" s="34" t="str">
        <f t="shared" si="46"/>
        <v/>
      </c>
      <c r="AW62" s="34" t="str">
        <f t="shared" si="47"/>
        <v/>
      </c>
      <c r="AX62" s="34" t="str">
        <f t="shared" si="48"/>
        <v/>
      </c>
      <c r="AY62" s="34" t="str">
        <f t="shared" si="49"/>
        <v/>
      </c>
      <c r="AZ62" s="34" t="str">
        <f t="shared" si="50"/>
        <v/>
      </c>
      <c r="BA62" s="34" t="str">
        <f t="shared" si="51"/>
        <v/>
      </c>
      <c r="BB62" s="34" t="str">
        <f t="shared" si="52"/>
        <v/>
      </c>
      <c r="BC62" s="34" t="str">
        <f t="shared" si="53"/>
        <v/>
      </c>
      <c r="BD62" s="34" t="str">
        <f t="shared" si="54"/>
        <v/>
      </c>
      <c r="BE62" s="34" t="str">
        <f t="shared" si="55"/>
        <v/>
      </c>
      <c r="BF62" s="34" t="str">
        <f t="shared" si="56"/>
        <v/>
      </c>
      <c r="BG62" s="34" t="str">
        <f t="shared" si="57"/>
        <v/>
      </c>
      <c r="BH62" s="34" t="str">
        <f t="shared" si="58"/>
        <v/>
      </c>
      <c r="BI62" s="34" t="str">
        <f t="shared" si="59"/>
        <v/>
      </c>
      <c r="BJ62" s="34" t="str">
        <f t="shared" si="60"/>
        <v/>
      </c>
      <c r="BK62" s="34" t="str">
        <f t="shared" si="61"/>
        <v/>
      </c>
      <c r="BL62" s="34" t="str">
        <f t="shared" si="62"/>
        <v/>
      </c>
      <c r="BM62" s="34" t="str">
        <f t="shared" si="63"/>
        <v/>
      </c>
      <c r="BN62" s="36" t="e">
        <f t="shared" si="21"/>
        <v>#DIV/0!</v>
      </c>
      <c r="BO62" s="36" t="e">
        <f t="shared" si="22"/>
        <v>#DIV/0!</v>
      </c>
      <c r="BP62" s="37" t="str">
        <f t="shared" si="23"/>
        <v/>
      </c>
      <c r="BQ62" s="37" t="str">
        <f t="shared" si="24"/>
        <v/>
      </c>
      <c r="BR62" s="37" t="str">
        <f t="shared" si="25"/>
        <v/>
      </c>
      <c r="BS62" s="37" t="str">
        <f t="shared" si="26"/>
        <v/>
      </c>
      <c r="BT62" s="37" t="str">
        <f t="shared" si="27"/>
        <v/>
      </c>
      <c r="BU62" s="37" t="str">
        <f t="shared" si="28"/>
        <v/>
      </c>
      <c r="BV62" s="37" t="str">
        <f t="shared" si="29"/>
        <v/>
      </c>
      <c r="BW62" s="37" t="str">
        <f t="shared" si="30"/>
        <v/>
      </c>
      <c r="BX62" s="37" t="str">
        <f t="shared" si="31"/>
        <v/>
      </c>
      <c r="BY62" s="37" t="str">
        <f t="shared" si="32"/>
        <v/>
      </c>
      <c r="BZ62" s="37" t="str">
        <f t="shared" si="33"/>
        <v/>
      </c>
      <c r="CA62" s="37" t="str">
        <f t="shared" si="34"/>
        <v/>
      </c>
      <c r="CB62" s="37" t="str">
        <f t="shared" si="35"/>
        <v/>
      </c>
      <c r="CC62" s="37" t="str">
        <f t="shared" si="36"/>
        <v/>
      </c>
      <c r="CD62" s="37" t="str">
        <f t="shared" si="37"/>
        <v/>
      </c>
      <c r="CE62" s="37" t="str">
        <f t="shared" si="38"/>
        <v/>
      </c>
      <c r="CF62" s="37" t="str">
        <f t="shared" si="39"/>
        <v/>
      </c>
      <c r="CG62" s="37" t="str">
        <f t="shared" si="40"/>
        <v/>
      </c>
      <c r="CH62" s="37" t="str">
        <f t="shared" si="41"/>
        <v/>
      </c>
      <c r="CI62" s="37" t="str">
        <f t="shared" si="42"/>
        <v/>
      </c>
    </row>
    <row r="63" spans="1:87" ht="12.75">
      <c r="A63" s="16"/>
      <c r="B63" s="14" t="str">
        <f>IF('Gene Table'!D62="","",'Gene Table'!D62)</f>
        <v>NM_001076</v>
      </c>
      <c r="C63" s="14" t="s">
        <v>245</v>
      </c>
      <c r="D63" s="15" t="str">
        <f>IF(SUM('Test Sample Data'!D$3:D$98)&gt;10,IF(AND(ISNUMBER('Test Sample Data'!D62),'Test Sample Data'!D62&lt;$B$1,'Test Sample Data'!D62&gt;0),'Test Sample Data'!D62,$B$1),"")</f>
        <v/>
      </c>
      <c r="E63" s="15" t="str">
        <f>IF(SUM('Test Sample Data'!E$3:E$98)&gt;10,IF(AND(ISNUMBER('Test Sample Data'!E62),'Test Sample Data'!E62&lt;$B$1,'Test Sample Data'!E62&gt;0),'Test Sample Data'!E62,$B$1),"")</f>
        <v/>
      </c>
      <c r="F63" s="15" t="str">
        <f>IF(SUM('Test Sample Data'!F$3:F$98)&gt;10,IF(AND(ISNUMBER('Test Sample Data'!F62),'Test Sample Data'!F62&lt;$B$1,'Test Sample Data'!F62&gt;0),'Test Sample Data'!F62,$B$1),"")</f>
        <v/>
      </c>
      <c r="G63" s="15" t="str">
        <f>IF(SUM('Test Sample Data'!G$3:G$98)&gt;10,IF(AND(ISNUMBER('Test Sample Data'!G62),'Test Sample Data'!G62&lt;$B$1,'Test Sample Data'!G62&gt;0),'Test Sample Data'!G62,$B$1),"")</f>
        <v/>
      </c>
      <c r="H63" s="15" t="str">
        <f>IF(SUM('Test Sample Data'!H$3:H$98)&gt;10,IF(AND(ISNUMBER('Test Sample Data'!H62),'Test Sample Data'!H62&lt;$B$1,'Test Sample Data'!H62&gt;0),'Test Sample Data'!H62,$B$1),"")</f>
        <v/>
      </c>
      <c r="I63" s="15" t="str">
        <f>IF(SUM('Test Sample Data'!I$3:I$98)&gt;10,IF(AND(ISNUMBER('Test Sample Data'!I62),'Test Sample Data'!I62&lt;$B$1,'Test Sample Data'!I62&gt;0),'Test Sample Data'!I62,$B$1),"")</f>
        <v/>
      </c>
      <c r="J63" s="15" t="str">
        <f>IF(SUM('Test Sample Data'!J$3:J$98)&gt;10,IF(AND(ISNUMBER('Test Sample Data'!J62),'Test Sample Data'!J62&lt;$B$1,'Test Sample Data'!J62&gt;0),'Test Sample Data'!J62,$B$1),"")</f>
        <v/>
      </c>
      <c r="K63" s="15" t="str">
        <f>IF(SUM('Test Sample Data'!K$3:K$98)&gt;10,IF(AND(ISNUMBER('Test Sample Data'!K62),'Test Sample Data'!K62&lt;$B$1,'Test Sample Data'!K62&gt;0),'Test Sample Data'!K62,$B$1),"")</f>
        <v/>
      </c>
      <c r="L63" s="15" t="str">
        <f>IF(SUM('Test Sample Data'!L$3:L$98)&gt;10,IF(AND(ISNUMBER('Test Sample Data'!L62),'Test Sample Data'!L62&lt;$B$1,'Test Sample Data'!L62&gt;0),'Test Sample Data'!L62,$B$1),"")</f>
        <v/>
      </c>
      <c r="M63" s="15" t="str">
        <f>IF(SUM('Test Sample Data'!M$3:M$98)&gt;10,IF(AND(ISNUMBER('Test Sample Data'!M62),'Test Sample Data'!M62&lt;$B$1,'Test Sample Data'!M62&gt;0),'Test Sample Data'!M62,$B$1),"")</f>
        <v/>
      </c>
      <c r="N63" s="15" t="str">
        <f>'Gene Table'!D62</f>
        <v>NM_001076</v>
      </c>
      <c r="O63" s="14" t="s">
        <v>245</v>
      </c>
      <c r="P63" s="15" t="str">
        <f>IF(SUM('Control Sample Data'!D$3:D$98)&gt;10,IF(AND(ISNUMBER('Control Sample Data'!D62),'Control Sample Data'!D62&lt;$B$1,'Control Sample Data'!D62&gt;0),'Control Sample Data'!D62,$B$1),"")</f>
        <v/>
      </c>
      <c r="Q63" s="15" t="str">
        <f>IF(SUM('Control Sample Data'!E$3:E$98)&gt;10,IF(AND(ISNUMBER('Control Sample Data'!E62),'Control Sample Data'!E62&lt;$B$1,'Control Sample Data'!E62&gt;0),'Control Sample Data'!E62,$B$1),"")</f>
        <v/>
      </c>
      <c r="R63" s="15" t="str">
        <f>IF(SUM('Control Sample Data'!F$3:F$98)&gt;10,IF(AND(ISNUMBER('Control Sample Data'!F62),'Control Sample Data'!F62&lt;$B$1,'Control Sample Data'!F62&gt;0),'Control Sample Data'!F62,$B$1),"")</f>
        <v/>
      </c>
      <c r="S63" s="15" t="str">
        <f>IF(SUM('Control Sample Data'!G$3:G$98)&gt;10,IF(AND(ISNUMBER('Control Sample Data'!G62),'Control Sample Data'!G62&lt;$B$1,'Control Sample Data'!G62&gt;0),'Control Sample Data'!G62,$B$1),"")</f>
        <v/>
      </c>
      <c r="T63" s="15" t="str">
        <f>IF(SUM('Control Sample Data'!H$3:H$98)&gt;10,IF(AND(ISNUMBER('Control Sample Data'!H62),'Control Sample Data'!H62&lt;$B$1,'Control Sample Data'!H62&gt;0),'Control Sample Data'!H62,$B$1),"")</f>
        <v/>
      </c>
      <c r="U63" s="15" t="str">
        <f>IF(SUM('Control Sample Data'!I$3:I$98)&gt;10,IF(AND(ISNUMBER('Control Sample Data'!I62),'Control Sample Data'!I62&lt;$B$1,'Control Sample Data'!I62&gt;0),'Control Sample Data'!I62,$B$1),"")</f>
        <v/>
      </c>
      <c r="V63" s="15" t="str">
        <f>IF(SUM('Control Sample Data'!J$3:J$98)&gt;10,IF(AND(ISNUMBER('Control Sample Data'!J62),'Control Sample Data'!J62&lt;$B$1,'Control Sample Data'!J62&gt;0),'Control Sample Data'!J62,$B$1),"")</f>
        <v/>
      </c>
      <c r="W63" s="15" t="str">
        <f>IF(SUM('Control Sample Data'!K$3:K$98)&gt;10,IF(AND(ISNUMBER('Control Sample Data'!K62),'Control Sample Data'!K62&lt;$B$1,'Control Sample Data'!K62&gt;0),'Control Sample Data'!K62,$B$1),"")</f>
        <v/>
      </c>
      <c r="X63" s="15" t="str">
        <f>IF(SUM('Control Sample Data'!L$3:L$98)&gt;10,IF(AND(ISNUMBER('Control Sample Data'!L62),'Control Sample Data'!L62&lt;$B$1,'Control Sample Data'!L62&gt;0),'Control Sample Data'!L62,$B$1),"")</f>
        <v/>
      </c>
      <c r="Y63" s="15" t="str">
        <f>IF(SUM('Control Sample Data'!M$3:M$98)&gt;10,IF(AND(ISNUMBER('Control Sample Data'!M62),'Control Sample Data'!M62&lt;$B$1,'Control Sample Data'!M62&gt;0),'Control Sample Data'!M62,$B$1),"")</f>
        <v/>
      </c>
      <c r="AT63" s="34" t="str">
        <f t="shared" si="44"/>
        <v/>
      </c>
      <c r="AU63" s="34" t="str">
        <f t="shared" si="45"/>
        <v/>
      </c>
      <c r="AV63" s="34" t="str">
        <f t="shared" si="46"/>
        <v/>
      </c>
      <c r="AW63" s="34" t="str">
        <f t="shared" si="47"/>
        <v/>
      </c>
      <c r="AX63" s="34" t="str">
        <f t="shared" si="48"/>
        <v/>
      </c>
      <c r="AY63" s="34" t="str">
        <f t="shared" si="49"/>
        <v/>
      </c>
      <c r="AZ63" s="34" t="str">
        <f t="shared" si="50"/>
        <v/>
      </c>
      <c r="BA63" s="34" t="str">
        <f t="shared" si="51"/>
        <v/>
      </c>
      <c r="BB63" s="34" t="str">
        <f t="shared" si="52"/>
        <v/>
      </c>
      <c r="BC63" s="34" t="str">
        <f t="shared" si="53"/>
        <v/>
      </c>
      <c r="BD63" s="34" t="str">
        <f t="shared" si="54"/>
        <v/>
      </c>
      <c r="BE63" s="34" t="str">
        <f t="shared" si="55"/>
        <v/>
      </c>
      <c r="BF63" s="34" t="str">
        <f t="shared" si="56"/>
        <v/>
      </c>
      <c r="BG63" s="34" t="str">
        <f t="shared" si="57"/>
        <v/>
      </c>
      <c r="BH63" s="34" t="str">
        <f t="shared" si="58"/>
        <v/>
      </c>
      <c r="BI63" s="34" t="str">
        <f t="shared" si="59"/>
        <v/>
      </c>
      <c r="BJ63" s="34" t="str">
        <f t="shared" si="60"/>
        <v/>
      </c>
      <c r="BK63" s="34" t="str">
        <f t="shared" si="61"/>
        <v/>
      </c>
      <c r="BL63" s="34" t="str">
        <f t="shared" si="62"/>
        <v/>
      </c>
      <c r="BM63" s="34" t="str">
        <f t="shared" si="63"/>
        <v/>
      </c>
      <c r="BN63" s="36" t="e">
        <f t="shared" si="21"/>
        <v>#DIV/0!</v>
      </c>
      <c r="BO63" s="36" t="e">
        <f t="shared" si="22"/>
        <v>#DIV/0!</v>
      </c>
      <c r="BP63" s="37" t="str">
        <f t="shared" si="23"/>
        <v/>
      </c>
      <c r="BQ63" s="37" t="str">
        <f t="shared" si="24"/>
        <v/>
      </c>
      <c r="BR63" s="37" t="str">
        <f t="shared" si="25"/>
        <v/>
      </c>
      <c r="BS63" s="37" t="str">
        <f t="shared" si="26"/>
        <v/>
      </c>
      <c r="BT63" s="37" t="str">
        <f t="shared" si="27"/>
        <v/>
      </c>
      <c r="BU63" s="37" t="str">
        <f t="shared" si="28"/>
        <v/>
      </c>
      <c r="BV63" s="37" t="str">
        <f t="shared" si="29"/>
        <v/>
      </c>
      <c r="BW63" s="37" t="str">
        <f t="shared" si="30"/>
        <v/>
      </c>
      <c r="BX63" s="37" t="str">
        <f t="shared" si="31"/>
        <v/>
      </c>
      <c r="BY63" s="37" t="str">
        <f t="shared" si="32"/>
        <v/>
      </c>
      <c r="BZ63" s="37" t="str">
        <f t="shared" si="33"/>
        <v/>
      </c>
      <c r="CA63" s="37" t="str">
        <f t="shared" si="34"/>
        <v/>
      </c>
      <c r="CB63" s="37" t="str">
        <f t="shared" si="35"/>
        <v/>
      </c>
      <c r="CC63" s="37" t="str">
        <f t="shared" si="36"/>
        <v/>
      </c>
      <c r="CD63" s="37" t="str">
        <f t="shared" si="37"/>
        <v/>
      </c>
      <c r="CE63" s="37" t="str">
        <f t="shared" si="38"/>
        <v/>
      </c>
      <c r="CF63" s="37" t="str">
        <f t="shared" si="39"/>
        <v/>
      </c>
      <c r="CG63" s="37" t="str">
        <f t="shared" si="40"/>
        <v/>
      </c>
      <c r="CH63" s="37" t="str">
        <f t="shared" si="41"/>
        <v/>
      </c>
      <c r="CI63" s="37" t="str">
        <f t="shared" si="42"/>
        <v/>
      </c>
    </row>
    <row r="64" spans="1:87" ht="12.75">
      <c r="A64" s="16"/>
      <c r="B64" s="14" t="str">
        <f>IF('Gene Table'!D63="","",'Gene Table'!D63)</f>
        <v>NM_004360</v>
      </c>
      <c r="C64" s="14" t="s">
        <v>249</v>
      </c>
      <c r="D64" s="15" t="str">
        <f>IF(SUM('Test Sample Data'!D$3:D$98)&gt;10,IF(AND(ISNUMBER('Test Sample Data'!D63),'Test Sample Data'!D63&lt;$B$1,'Test Sample Data'!D63&gt;0),'Test Sample Data'!D63,$B$1),"")</f>
        <v/>
      </c>
      <c r="E64" s="15" t="str">
        <f>IF(SUM('Test Sample Data'!E$3:E$98)&gt;10,IF(AND(ISNUMBER('Test Sample Data'!E63),'Test Sample Data'!E63&lt;$B$1,'Test Sample Data'!E63&gt;0),'Test Sample Data'!E63,$B$1),"")</f>
        <v/>
      </c>
      <c r="F64" s="15" t="str">
        <f>IF(SUM('Test Sample Data'!F$3:F$98)&gt;10,IF(AND(ISNUMBER('Test Sample Data'!F63),'Test Sample Data'!F63&lt;$B$1,'Test Sample Data'!F63&gt;0),'Test Sample Data'!F63,$B$1),"")</f>
        <v/>
      </c>
      <c r="G64" s="15" t="str">
        <f>IF(SUM('Test Sample Data'!G$3:G$98)&gt;10,IF(AND(ISNUMBER('Test Sample Data'!G63),'Test Sample Data'!G63&lt;$B$1,'Test Sample Data'!G63&gt;0),'Test Sample Data'!G63,$B$1),"")</f>
        <v/>
      </c>
      <c r="H64" s="15" t="str">
        <f>IF(SUM('Test Sample Data'!H$3:H$98)&gt;10,IF(AND(ISNUMBER('Test Sample Data'!H63),'Test Sample Data'!H63&lt;$B$1,'Test Sample Data'!H63&gt;0),'Test Sample Data'!H63,$B$1),"")</f>
        <v/>
      </c>
      <c r="I64" s="15" t="str">
        <f>IF(SUM('Test Sample Data'!I$3:I$98)&gt;10,IF(AND(ISNUMBER('Test Sample Data'!I63),'Test Sample Data'!I63&lt;$B$1,'Test Sample Data'!I63&gt;0),'Test Sample Data'!I63,$B$1),"")</f>
        <v/>
      </c>
      <c r="J64" s="15" t="str">
        <f>IF(SUM('Test Sample Data'!J$3:J$98)&gt;10,IF(AND(ISNUMBER('Test Sample Data'!J63),'Test Sample Data'!J63&lt;$B$1,'Test Sample Data'!J63&gt;0),'Test Sample Data'!J63,$B$1),"")</f>
        <v/>
      </c>
      <c r="K64" s="15" t="str">
        <f>IF(SUM('Test Sample Data'!K$3:K$98)&gt;10,IF(AND(ISNUMBER('Test Sample Data'!K63),'Test Sample Data'!K63&lt;$B$1,'Test Sample Data'!K63&gt;0),'Test Sample Data'!K63,$B$1),"")</f>
        <v/>
      </c>
      <c r="L64" s="15" t="str">
        <f>IF(SUM('Test Sample Data'!L$3:L$98)&gt;10,IF(AND(ISNUMBER('Test Sample Data'!L63),'Test Sample Data'!L63&lt;$B$1,'Test Sample Data'!L63&gt;0),'Test Sample Data'!L63,$B$1),"")</f>
        <v/>
      </c>
      <c r="M64" s="15" t="str">
        <f>IF(SUM('Test Sample Data'!M$3:M$98)&gt;10,IF(AND(ISNUMBER('Test Sample Data'!M63),'Test Sample Data'!M63&lt;$B$1,'Test Sample Data'!M63&gt;0),'Test Sample Data'!M63,$B$1),"")</f>
        <v/>
      </c>
      <c r="N64" s="15" t="str">
        <f>'Gene Table'!D63</f>
        <v>NM_004360</v>
      </c>
      <c r="O64" s="14" t="s">
        <v>249</v>
      </c>
      <c r="P64" s="15" t="str">
        <f>IF(SUM('Control Sample Data'!D$3:D$98)&gt;10,IF(AND(ISNUMBER('Control Sample Data'!D63),'Control Sample Data'!D63&lt;$B$1,'Control Sample Data'!D63&gt;0),'Control Sample Data'!D63,$B$1),"")</f>
        <v/>
      </c>
      <c r="Q64" s="15" t="str">
        <f>IF(SUM('Control Sample Data'!E$3:E$98)&gt;10,IF(AND(ISNUMBER('Control Sample Data'!E63),'Control Sample Data'!E63&lt;$B$1,'Control Sample Data'!E63&gt;0),'Control Sample Data'!E63,$B$1),"")</f>
        <v/>
      </c>
      <c r="R64" s="15" t="str">
        <f>IF(SUM('Control Sample Data'!F$3:F$98)&gt;10,IF(AND(ISNUMBER('Control Sample Data'!F63),'Control Sample Data'!F63&lt;$B$1,'Control Sample Data'!F63&gt;0),'Control Sample Data'!F63,$B$1),"")</f>
        <v/>
      </c>
      <c r="S64" s="15" t="str">
        <f>IF(SUM('Control Sample Data'!G$3:G$98)&gt;10,IF(AND(ISNUMBER('Control Sample Data'!G63),'Control Sample Data'!G63&lt;$B$1,'Control Sample Data'!G63&gt;0),'Control Sample Data'!G63,$B$1),"")</f>
        <v/>
      </c>
      <c r="T64" s="15" t="str">
        <f>IF(SUM('Control Sample Data'!H$3:H$98)&gt;10,IF(AND(ISNUMBER('Control Sample Data'!H63),'Control Sample Data'!H63&lt;$B$1,'Control Sample Data'!H63&gt;0),'Control Sample Data'!H63,$B$1),"")</f>
        <v/>
      </c>
      <c r="U64" s="15" t="str">
        <f>IF(SUM('Control Sample Data'!I$3:I$98)&gt;10,IF(AND(ISNUMBER('Control Sample Data'!I63),'Control Sample Data'!I63&lt;$B$1,'Control Sample Data'!I63&gt;0),'Control Sample Data'!I63,$B$1),"")</f>
        <v/>
      </c>
      <c r="V64" s="15" t="str">
        <f>IF(SUM('Control Sample Data'!J$3:J$98)&gt;10,IF(AND(ISNUMBER('Control Sample Data'!J63),'Control Sample Data'!J63&lt;$B$1,'Control Sample Data'!J63&gt;0),'Control Sample Data'!J63,$B$1),"")</f>
        <v/>
      </c>
      <c r="W64" s="15" t="str">
        <f>IF(SUM('Control Sample Data'!K$3:K$98)&gt;10,IF(AND(ISNUMBER('Control Sample Data'!K63),'Control Sample Data'!K63&lt;$B$1,'Control Sample Data'!K63&gt;0),'Control Sample Data'!K63,$B$1),"")</f>
        <v/>
      </c>
      <c r="X64" s="15" t="str">
        <f>IF(SUM('Control Sample Data'!L$3:L$98)&gt;10,IF(AND(ISNUMBER('Control Sample Data'!L63),'Control Sample Data'!L63&lt;$B$1,'Control Sample Data'!L63&gt;0),'Control Sample Data'!L63,$B$1),"")</f>
        <v/>
      </c>
      <c r="Y64" s="15" t="str">
        <f>IF(SUM('Control Sample Data'!M$3:M$98)&gt;10,IF(AND(ISNUMBER('Control Sample Data'!M63),'Control Sample Data'!M63&lt;$B$1,'Control Sample Data'!M63&gt;0),'Control Sample Data'!M63,$B$1),"")</f>
        <v/>
      </c>
      <c r="AT64" s="34" t="str">
        <f t="shared" si="44"/>
        <v/>
      </c>
      <c r="AU64" s="34" t="str">
        <f t="shared" si="45"/>
        <v/>
      </c>
      <c r="AV64" s="34" t="str">
        <f t="shared" si="46"/>
        <v/>
      </c>
      <c r="AW64" s="34" t="str">
        <f t="shared" si="47"/>
        <v/>
      </c>
      <c r="AX64" s="34" t="str">
        <f t="shared" si="48"/>
        <v/>
      </c>
      <c r="AY64" s="34" t="str">
        <f t="shared" si="49"/>
        <v/>
      </c>
      <c r="AZ64" s="34" t="str">
        <f t="shared" si="50"/>
        <v/>
      </c>
      <c r="BA64" s="34" t="str">
        <f t="shared" si="51"/>
        <v/>
      </c>
      <c r="BB64" s="34" t="str">
        <f t="shared" si="52"/>
        <v/>
      </c>
      <c r="BC64" s="34" t="str">
        <f t="shared" si="53"/>
        <v/>
      </c>
      <c r="BD64" s="34" t="str">
        <f t="shared" si="54"/>
        <v/>
      </c>
      <c r="BE64" s="34" t="str">
        <f t="shared" si="55"/>
        <v/>
      </c>
      <c r="BF64" s="34" t="str">
        <f t="shared" si="56"/>
        <v/>
      </c>
      <c r="BG64" s="34" t="str">
        <f t="shared" si="57"/>
        <v/>
      </c>
      <c r="BH64" s="34" t="str">
        <f t="shared" si="58"/>
        <v/>
      </c>
      <c r="BI64" s="34" t="str">
        <f t="shared" si="59"/>
        <v/>
      </c>
      <c r="BJ64" s="34" t="str">
        <f t="shared" si="60"/>
        <v/>
      </c>
      <c r="BK64" s="34" t="str">
        <f t="shared" si="61"/>
        <v/>
      </c>
      <c r="BL64" s="34" t="str">
        <f t="shared" si="62"/>
        <v/>
      </c>
      <c r="BM64" s="34" t="str">
        <f t="shared" si="63"/>
        <v/>
      </c>
      <c r="BN64" s="36" t="e">
        <f t="shared" si="21"/>
        <v>#DIV/0!</v>
      </c>
      <c r="BO64" s="36" t="e">
        <f t="shared" si="22"/>
        <v>#DIV/0!</v>
      </c>
      <c r="BP64" s="37" t="str">
        <f t="shared" si="23"/>
        <v/>
      </c>
      <c r="BQ64" s="37" t="str">
        <f t="shared" si="24"/>
        <v/>
      </c>
      <c r="BR64" s="37" t="str">
        <f t="shared" si="25"/>
        <v/>
      </c>
      <c r="BS64" s="37" t="str">
        <f t="shared" si="26"/>
        <v/>
      </c>
      <c r="BT64" s="37" t="str">
        <f t="shared" si="27"/>
        <v/>
      </c>
      <c r="BU64" s="37" t="str">
        <f t="shared" si="28"/>
        <v/>
      </c>
      <c r="BV64" s="37" t="str">
        <f t="shared" si="29"/>
        <v/>
      </c>
      <c r="BW64" s="37" t="str">
        <f t="shared" si="30"/>
        <v/>
      </c>
      <c r="BX64" s="37" t="str">
        <f t="shared" si="31"/>
        <v/>
      </c>
      <c r="BY64" s="37" t="str">
        <f t="shared" si="32"/>
        <v/>
      </c>
      <c r="BZ64" s="37" t="str">
        <f t="shared" si="33"/>
        <v/>
      </c>
      <c r="CA64" s="37" t="str">
        <f t="shared" si="34"/>
        <v/>
      </c>
      <c r="CB64" s="37" t="str">
        <f t="shared" si="35"/>
        <v/>
      </c>
      <c r="CC64" s="37" t="str">
        <f t="shared" si="36"/>
        <v/>
      </c>
      <c r="CD64" s="37" t="str">
        <f t="shared" si="37"/>
        <v/>
      </c>
      <c r="CE64" s="37" t="str">
        <f t="shared" si="38"/>
        <v/>
      </c>
      <c r="CF64" s="37" t="str">
        <f t="shared" si="39"/>
        <v/>
      </c>
      <c r="CG64" s="37" t="str">
        <f t="shared" si="40"/>
        <v/>
      </c>
      <c r="CH64" s="37" t="str">
        <f t="shared" si="41"/>
        <v/>
      </c>
      <c r="CI64" s="37" t="str">
        <f t="shared" si="42"/>
        <v/>
      </c>
    </row>
    <row r="65" spans="1:87" ht="12.75">
      <c r="A65" s="16"/>
      <c r="B65" s="14" t="str">
        <f>IF('Gene Table'!D64="","",'Gene Table'!D64)</f>
        <v>NM_014805</v>
      </c>
      <c r="C65" s="14" t="s">
        <v>253</v>
      </c>
      <c r="D65" s="15" t="str">
        <f>IF(SUM('Test Sample Data'!D$3:D$98)&gt;10,IF(AND(ISNUMBER('Test Sample Data'!D64),'Test Sample Data'!D64&lt;$B$1,'Test Sample Data'!D64&gt;0),'Test Sample Data'!D64,$B$1),"")</f>
        <v/>
      </c>
      <c r="E65" s="15" t="str">
        <f>IF(SUM('Test Sample Data'!E$3:E$98)&gt;10,IF(AND(ISNUMBER('Test Sample Data'!E64),'Test Sample Data'!E64&lt;$B$1,'Test Sample Data'!E64&gt;0),'Test Sample Data'!E64,$B$1),"")</f>
        <v/>
      </c>
      <c r="F65" s="15" t="str">
        <f>IF(SUM('Test Sample Data'!F$3:F$98)&gt;10,IF(AND(ISNUMBER('Test Sample Data'!F64),'Test Sample Data'!F64&lt;$B$1,'Test Sample Data'!F64&gt;0),'Test Sample Data'!F64,$B$1),"")</f>
        <v/>
      </c>
      <c r="G65" s="15" t="str">
        <f>IF(SUM('Test Sample Data'!G$3:G$98)&gt;10,IF(AND(ISNUMBER('Test Sample Data'!G64),'Test Sample Data'!G64&lt;$B$1,'Test Sample Data'!G64&gt;0),'Test Sample Data'!G64,$B$1),"")</f>
        <v/>
      </c>
      <c r="H65" s="15" t="str">
        <f>IF(SUM('Test Sample Data'!H$3:H$98)&gt;10,IF(AND(ISNUMBER('Test Sample Data'!H64),'Test Sample Data'!H64&lt;$B$1,'Test Sample Data'!H64&gt;0),'Test Sample Data'!H64,$B$1),"")</f>
        <v/>
      </c>
      <c r="I65" s="15" t="str">
        <f>IF(SUM('Test Sample Data'!I$3:I$98)&gt;10,IF(AND(ISNUMBER('Test Sample Data'!I64),'Test Sample Data'!I64&lt;$B$1,'Test Sample Data'!I64&gt;0),'Test Sample Data'!I64,$B$1),"")</f>
        <v/>
      </c>
      <c r="J65" s="15" t="str">
        <f>IF(SUM('Test Sample Data'!J$3:J$98)&gt;10,IF(AND(ISNUMBER('Test Sample Data'!J64),'Test Sample Data'!J64&lt;$B$1,'Test Sample Data'!J64&gt;0),'Test Sample Data'!J64,$B$1),"")</f>
        <v/>
      </c>
      <c r="K65" s="15" t="str">
        <f>IF(SUM('Test Sample Data'!K$3:K$98)&gt;10,IF(AND(ISNUMBER('Test Sample Data'!K64),'Test Sample Data'!K64&lt;$B$1,'Test Sample Data'!K64&gt;0),'Test Sample Data'!K64,$B$1),"")</f>
        <v/>
      </c>
      <c r="L65" s="15" t="str">
        <f>IF(SUM('Test Sample Data'!L$3:L$98)&gt;10,IF(AND(ISNUMBER('Test Sample Data'!L64),'Test Sample Data'!L64&lt;$B$1,'Test Sample Data'!L64&gt;0),'Test Sample Data'!L64,$B$1),"")</f>
        <v/>
      </c>
      <c r="M65" s="15" t="str">
        <f>IF(SUM('Test Sample Data'!M$3:M$98)&gt;10,IF(AND(ISNUMBER('Test Sample Data'!M64),'Test Sample Data'!M64&lt;$B$1,'Test Sample Data'!M64&gt;0),'Test Sample Data'!M64,$B$1),"")</f>
        <v/>
      </c>
      <c r="N65" s="15" t="str">
        <f>'Gene Table'!D64</f>
        <v>NM_014805</v>
      </c>
      <c r="O65" s="14" t="s">
        <v>253</v>
      </c>
      <c r="P65" s="15" t="str">
        <f>IF(SUM('Control Sample Data'!D$3:D$98)&gt;10,IF(AND(ISNUMBER('Control Sample Data'!D64),'Control Sample Data'!D64&lt;$B$1,'Control Sample Data'!D64&gt;0),'Control Sample Data'!D64,$B$1),"")</f>
        <v/>
      </c>
      <c r="Q65" s="15" t="str">
        <f>IF(SUM('Control Sample Data'!E$3:E$98)&gt;10,IF(AND(ISNUMBER('Control Sample Data'!E64),'Control Sample Data'!E64&lt;$B$1,'Control Sample Data'!E64&gt;0),'Control Sample Data'!E64,$B$1),"")</f>
        <v/>
      </c>
      <c r="R65" s="15" t="str">
        <f>IF(SUM('Control Sample Data'!F$3:F$98)&gt;10,IF(AND(ISNUMBER('Control Sample Data'!F64),'Control Sample Data'!F64&lt;$B$1,'Control Sample Data'!F64&gt;0),'Control Sample Data'!F64,$B$1),"")</f>
        <v/>
      </c>
      <c r="S65" s="15" t="str">
        <f>IF(SUM('Control Sample Data'!G$3:G$98)&gt;10,IF(AND(ISNUMBER('Control Sample Data'!G64),'Control Sample Data'!G64&lt;$B$1,'Control Sample Data'!G64&gt;0),'Control Sample Data'!G64,$B$1),"")</f>
        <v/>
      </c>
      <c r="T65" s="15" t="str">
        <f>IF(SUM('Control Sample Data'!H$3:H$98)&gt;10,IF(AND(ISNUMBER('Control Sample Data'!H64),'Control Sample Data'!H64&lt;$B$1,'Control Sample Data'!H64&gt;0),'Control Sample Data'!H64,$B$1),"")</f>
        <v/>
      </c>
      <c r="U65" s="15" t="str">
        <f>IF(SUM('Control Sample Data'!I$3:I$98)&gt;10,IF(AND(ISNUMBER('Control Sample Data'!I64),'Control Sample Data'!I64&lt;$B$1,'Control Sample Data'!I64&gt;0),'Control Sample Data'!I64,$B$1),"")</f>
        <v/>
      </c>
      <c r="V65" s="15" t="str">
        <f>IF(SUM('Control Sample Data'!J$3:J$98)&gt;10,IF(AND(ISNUMBER('Control Sample Data'!J64),'Control Sample Data'!J64&lt;$B$1,'Control Sample Data'!J64&gt;0),'Control Sample Data'!J64,$B$1),"")</f>
        <v/>
      </c>
      <c r="W65" s="15" t="str">
        <f>IF(SUM('Control Sample Data'!K$3:K$98)&gt;10,IF(AND(ISNUMBER('Control Sample Data'!K64),'Control Sample Data'!K64&lt;$B$1,'Control Sample Data'!K64&gt;0),'Control Sample Data'!K64,$B$1),"")</f>
        <v/>
      </c>
      <c r="X65" s="15" t="str">
        <f>IF(SUM('Control Sample Data'!L$3:L$98)&gt;10,IF(AND(ISNUMBER('Control Sample Data'!L64),'Control Sample Data'!L64&lt;$B$1,'Control Sample Data'!L64&gt;0),'Control Sample Data'!L64,$B$1),"")</f>
        <v/>
      </c>
      <c r="Y65" s="15" t="str">
        <f>IF(SUM('Control Sample Data'!M$3:M$98)&gt;10,IF(AND(ISNUMBER('Control Sample Data'!M64),'Control Sample Data'!M64&lt;$B$1,'Control Sample Data'!M64&gt;0),'Control Sample Data'!M64,$B$1),"")</f>
        <v/>
      </c>
      <c r="AT65" s="34" t="str">
        <f t="shared" si="44"/>
        <v/>
      </c>
      <c r="AU65" s="34" t="str">
        <f t="shared" si="45"/>
        <v/>
      </c>
      <c r="AV65" s="34" t="str">
        <f t="shared" si="46"/>
        <v/>
      </c>
      <c r="AW65" s="34" t="str">
        <f t="shared" si="47"/>
        <v/>
      </c>
      <c r="AX65" s="34" t="str">
        <f t="shared" si="48"/>
        <v/>
      </c>
      <c r="AY65" s="34" t="str">
        <f t="shared" si="49"/>
        <v/>
      </c>
      <c r="AZ65" s="34" t="str">
        <f t="shared" si="50"/>
        <v/>
      </c>
      <c r="BA65" s="34" t="str">
        <f t="shared" si="51"/>
        <v/>
      </c>
      <c r="BB65" s="34" t="str">
        <f t="shared" si="52"/>
        <v/>
      </c>
      <c r="BC65" s="34" t="str">
        <f t="shared" si="53"/>
        <v/>
      </c>
      <c r="BD65" s="34" t="str">
        <f t="shared" si="54"/>
        <v/>
      </c>
      <c r="BE65" s="34" t="str">
        <f t="shared" si="55"/>
        <v/>
      </c>
      <c r="BF65" s="34" t="str">
        <f t="shared" si="56"/>
        <v/>
      </c>
      <c r="BG65" s="34" t="str">
        <f t="shared" si="57"/>
        <v/>
      </c>
      <c r="BH65" s="34" t="str">
        <f t="shared" si="58"/>
        <v/>
      </c>
      <c r="BI65" s="34" t="str">
        <f t="shared" si="59"/>
        <v/>
      </c>
      <c r="BJ65" s="34" t="str">
        <f t="shared" si="60"/>
        <v/>
      </c>
      <c r="BK65" s="34" t="str">
        <f t="shared" si="61"/>
        <v/>
      </c>
      <c r="BL65" s="34" t="str">
        <f t="shared" si="62"/>
        <v/>
      </c>
      <c r="BM65" s="34" t="str">
        <f t="shared" si="63"/>
        <v/>
      </c>
      <c r="BN65" s="36" t="e">
        <f t="shared" si="21"/>
        <v>#DIV/0!</v>
      </c>
      <c r="BO65" s="36" t="e">
        <f t="shared" si="22"/>
        <v>#DIV/0!</v>
      </c>
      <c r="BP65" s="37" t="str">
        <f t="shared" si="23"/>
        <v/>
      </c>
      <c r="BQ65" s="37" t="str">
        <f t="shared" si="24"/>
        <v/>
      </c>
      <c r="BR65" s="37" t="str">
        <f t="shared" si="25"/>
        <v/>
      </c>
      <c r="BS65" s="37" t="str">
        <f t="shared" si="26"/>
        <v/>
      </c>
      <c r="BT65" s="37" t="str">
        <f t="shared" si="27"/>
        <v/>
      </c>
      <c r="BU65" s="37" t="str">
        <f t="shared" si="28"/>
        <v/>
      </c>
      <c r="BV65" s="37" t="str">
        <f t="shared" si="29"/>
        <v/>
      </c>
      <c r="BW65" s="37" t="str">
        <f t="shared" si="30"/>
        <v/>
      </c>
      <c r="BX65" s="37" t="str">
        <f t="shared" si="31"/>
        <v/>
      </c>
      <c r="BY65" s="37" t="str">
        <f t="shared" si="32"/>
        <v/>
      </c>
      <c r="BZ65" s="37" t="str">
        <f t="shared" si="33"/>
        <v/>
      </c>
      <c r="CA65" s="37" t="str">
        <f t="shared" si="34"/>
        <v/>
      </c>
      <c r="CB65" s="37" t="str">
        <f t="shared" si="35"/>
        <v/>
      </c>
      <c r="CC65" s="37" t="str">
        <f t="shared" si="36"/>
        <v/>
      </c>
      <c r="CD65" s="37" t="str">
        <f t="shared" si="37"/>
        <v/>
      </c>
      <c r="CE65" s="37" t="str">
        <f t="shared" si="38"/>
        <v/>
      </c>
      <c r="CF65" s="37" t="str">
        <f t="shared" si="39"/>
        <v/>
      </c>
      <c r="CG65" s="37" t="str">
        <f t="shared" si="40"/>
        <v/>
      </c>
      <c r="CH65" s="37" t="str">
        <f t="shared" si="41"/>
        <v/>
      </c>
      <c r="CI65" s="37" t="str">
        <f t="shared" si="42"/>
        <v/>
      </c>
    </row>
    <row r="66" spans="1:87" ht="12.75">
      <c r="A66" s="16"/>
      <c r="B66" s="14" t="str">
        <f>IF('Gene Table'!D65="","",'Gene Table'!D65)</f>
        <v>NM_014779</v>
      </c>
      <c r="C66" s="14" t="s">
        <v>257</v>
      </c>
      <c r="D66" s="15" t="str">
        <f>IF(SUM('Test Sample Data'!D$3:D$98)&gt;10,IF(AND(ISNUMBER('Test Sample Data'!D65),'Test Sample Data'!D65&lt;$B$1,'Test Sample Data'!D65&gt;0),'Test Sample Data'!D65,$B$1),"")</f>
        <v/>
      </c>
      <c r="E66" s="15" t="str">
        <f>IF(SUM('Test Sample Data'!E$3:E$98)&gt;10,IF(AND(ISNUMBER('Test Sample Data'!E65),'Test Sample Data'!E65&lt;$B$1,'Test Sample Data'!E65&gt;0),'Test Sample Data'!E65,$B$1),"")</f>
        <v/>
      </c>
      <c r="F66" s="15" t="str">
        <f>IF(SUM('Test Sample Data'!F$3:F$98)&gt;10,IF(AND(ISNUMBER('Test Sample Data'!F65),'Test Sample Data'!F65&lt;$B$1,'Test Sample Data'!F65&gt;0),'Test Sample Data'!F65,$B$1),"")</f>
        <v/>
      </c>
      <c r="G66" s="15" t="str">
        <f>IF(SUM('Test Sample Data'!G$3:G$98)&gt;10,IF(AND(ISNUMBER('Test Sample Data'!G65),'Test Sample Data'!G65&lt;$B$1,'Test Sample Data'!G65&gt;0),'Test Sample Data'!G65,$B$1),"")</f>
        <v/>
      </c>
      <c r="H66" s="15" t="str">
        <f>IF(SUM('Test Sample Data'!H$3:H$98)&gt;10,IF(AND(ISNUMBER('Test Sample Data'!H65),'Test Sample Data'!H65&lt;$B$1,'Test Sample Data'!H65&gt;0),'Test Sample Data'!H65,$B$1),"")</f>
        <v/>
      </c>
      <c r="I66" s="15" t="str">
        <f>IF(SUM('Test Sample Data'!I$3:I$98)&gt;10,IF(AND(ISNUMBER('Test Sample Data'!I65),'Test Sample Data'!I65&lt;$B$1,'Test Sample Data'!I65&gt;0),'Test Sample Data'!I65,$B$1),"")</f>
        <v/>
      </c>
      <c r="J66" s="15" t="str">
        <f>IF(SUM('Test Sample Data'!J$3:J$98)&gt;10,IF(AND(ISNUMBER('Test Sample Data'!J65),'Test Sample Data'!J65&lt;$B$1,'Test Sample Data'!J65&gt;0),'Test Sample Data'!J65,$B$1),"")</f>
        <v/>
      </c>
      <c r="K66" s="15" t="str">
        <f>IF(SUM('Test Sample Data'!K$3:K$98)&gt;10,IF(AND(ISNUMBER('Test Sample Data'!K65),'Test Sample Data'!K65&lt;$B$1,'Test Sample Data'!K65&gt;0),'Test Sample Data'!K65,$B$1),"")</f>
        <v/>
      </c>
      <c r="L66" s="15" t="str">
        <f>IF(SUM('Test Sample Data'!L$3:L$98)&gt;10,IF(AND(ISNUMBER('Test Sample Data'!L65),'Test Sample Data'!L65&lt;$B$1,'Test Sample Data'!L65&gt;0),'Test Sample Data'!L65,$B$1),"")</f>
        <v/>
      </c>
      <c r="M66" s="15" t="str">
        <f>IF(SUM('Test Sample Data'!M$3:M$98)&gt;10,IF(AND(ISNUMBER('Test Sample Data'!M65),'Test Sample Data'!M65&lt;$B$1,'Test Sample Data'!M65&gt;0),'Test Sample Data'!M65,$B$1),"")</f>
        <v/>
      </c>
      <c r="N66" s="15" t="str">
        <f>'Gene Table'!D65</f>
        <v>NM_014779</v>
      </c>
      <c r="O66" s="14" t="s">
        <v>257</v>
      </c>
      <c r="P66" s="15" t="str">
        <f>IF(SUM('Control Sample Data'!D$3:D$98)&gt;10,IF(AND(ISNUMBER('Control Sample Data'!D65),'Control Sample Data'!D65&lt;$B$1,'Control Sample Data'!D65&gt;0),'Control Sample Data'!D65,$B$1),"")</f>
        <v/>
      </c>
      <c r="Q66" s="15" t="str">
        <f>IF(SUM('Control Sample Data'!E$3:E$98)&gt;10,IF(AND(ISNUMBER('Control Sample Data'!E65),'Control Sample Data'!E65&lt;$B$1,'Control Sample Data'!E65&gt;0),'Control Sample Data'!E65,$B$1),"")</f>
        <v/>
      </c>
      <c r="R66" s="15" t="str">
        <f>IF(SUM('Control Sample Data'!F$3:F$98)&gt;10,IF(AND(ISNUMBER('Control Sample Data'!F65),'Control Sample Data'!F65&lt;$B$1,'Control Sample Data'!F65&gt;0),'Control Sample Data'!F65,$B$1),"")</f>
        <v/>
      </c>
      <c r="S66" s="15" t="str">
        <f>IF(SUM('Control Sample Data'!G$3:G$98)&gt;10,IF(AND(ISNUMBER('Control Sample Data'!G65),'Control Sample Data'!G65&lt;$B$1,'Control Sample Data'!G65&gt;0),'Control Sample Data'!G65,$B$1),"")</f>
        <v/>
      </c>
      <c r="T66" s="15" t="str">
        <f>IF(SUM('Control Sample Data'!H$3:H$98)&gt;10,IF(AND(ISNUMBER('Control Sample Data'!H65),'Control Sample Data'!H65&lt;$B$1,'Control Sample Data'!H65&gt;0),'Control Sample Data'!H65,$B$1),"")</f>
        <v/>
      </c>
      <c r="U66" s="15" t="str">
        <f>IF(SUM('Control Sample Data'!I$3:I$98)&gt;10,IF(AND(ISNUMBER('Control Sample Data'!I65),'Control Sample Data'!I65&lt;$B$1,'Control Sample Data'!I65&gt;0),'Control Sample Data'!I65,$B$1),"")</f>
        <v/>
      </c>
      <c r="V66" s="15" t="str">
        <f>IF(SUM('Control Sample Data'!J$3:J$98)&gt;10,IF(AND(ISNUMBER('Control Sample Data'!J65),'Control Sample Data'!J65&lt;$B$1,'Control Sample Data'!J65&gt;0),'Control Sample Data'!J65,$B$1),"")</f>
        <v/>
      </c>
      <c r="W66" s="15" t="str">
        <f>IF(SUM('Control Sample Data'!K$3:K$98)&gt;10,IF(AND(ISNUMBER('Control Sample Data'!K65),'Control Sample Data'!K65&lt;$B$1,'Control Sample Data'!K65&gt;0),'Control Sample Data'!K65,$B$1),"")</f>
        <v/>
      </c>
      <c r="X66" s="15" t="str">
        <f>IF(SUM('Control Sample Data'!L$3:L$98)&gt;10,IF(AND(ISNUMBER('Control Sample Data'!L65),'Control Sample Data'!L65&lt;$B$1,'Control Sample Data'!L65&gt;0),'Control Sample Data'!L65,$B$1),"")</f>
        <v/>
      </c>
      <c r="Y66" s="15" t="str">
        <f>IF(SUM('Control Sample Data'!M$3:M$98)&gt;10,IF(AND(ISNUMBER('Control Sample Data'!M65),'Control Sample Data'!M65&lt;$B$1,'Control Sample Data'!M65&gt;0),'Control Sample Data'!M65,$B$1),"")</f>
        <v/>
      </c>
      <c r="AT66" s="34" t="str">
        <f t="shared" si="44"/>
        <v/>
      </c>
      <c r="AU66" s="34" t="str">
        <f t="shared" si="45"/>
        <v/>
      </c>
      <c r="AV66" s="34" t="str">
        <f t="shared" si="46"/>
        <v/>
      </c>
      <c r="AW66" s="34" t="str">
        <f t="shared" si="47"/>
        <v/>
      </c>
      <c r="AX66" s="34" t="str">
        <f t="shared" si="48"/>
        <v/>
      </c>
      <c r="AY66" s="34" t="str">
        <f t="shared" si="49"/>
        <v/>
      </c>
      <c r="AZ66" s="34" t="str">
        <f t="shared" si="50"/>
        <v/>
      </c>
      <c r="BA66" s="34" t="str">
        <f t="shared" si="51"/>
        <v/>
      </c>
      <c r="BB66" s="34" t="str">
        <f t="shared" si="52"/>
        <v/>
      </c>
      <c r="BC66" s="34" t="str">
        <f t="shared" si="53"/>
        <v/>
      </c>
      <c r="BD66" s="34" t="str">
        <f t="shared" si="54"/>
        <v/>
      </c>
      <c r="BE66" s="34" t="str">
        <f t="shared" si="55"/>
        <v/>
      </c>
      <c r="BF66" s="34" t="str">
        <f t="shared" si="56"/>
        <v/>
      </c>
      <c r="BG66" s="34" t="str">
        <f t="shared" si="57"/>
        <v/>
      </c>
      <c r="BH66" s="34" t="str">
        <f t="shared" si="58"/>
        <v/>
      </c>
      <c r="BI66" s="34" t="str">
        <f t="shared" si="59"/>
        <v/>
      </c>
      <c r="BJ66" s="34" t="str">
        <f t="shared" si="60"/>
        <v/>
      </c>
      <c r="BK66" s="34" t="str">
        <f t="shared" si="61"/>
        <v/>
      </c>
      <c r="BL66" s="34" t="str">
        <f t="shared" si="62"/>
        <v/>
      </c>
      <c r="BM66" s="34" t="str">
        <f t="shared" si="63"/>
        <v/>
      </c>
      <c r="BN66" s="36" t="e">
        <f t="shared" si="21"/>
        <v>#DIV/0!</v>
      </c>
      <c r="BO66" s="36" t="e">
        <f t="shared" si="22"/>
        <v>#DIV/0!</v>
      </c>
      <c r="BP66" s="37" t="str">
        <f t="shared" si="23"/>
        <v/>
      </c>
      <c r="BQ66" s="37" t="str">
        <f t="shared" si="24"/>
        <v/>
      </c>
      <c r="BR66" s="37" t="str">
        <f t="shared" si="25"/>
        <v/>
      </c>
      <c r="BS66" s="37" t="str">
        <f t="shared" si="26"/>
        <v/>
      </c>
      <c r="BT66" s="37" t="str">
        <f t="shared" si="27"/>
        <v/>
      </c>
      <c r="BU66" s="37" t="str">
        <f t="shared" si="28"/>
        <v/>
      </c>
      <c r="BV66" s="37" t="str">
        <f t="shared" si="29"/>
        <v/>
      </c>
      <c r="BW66" s="37" t="str">
        <f t="shared" si="30"/>
        <v/>
      </c>
      <c r="BX66" s="37" t="str">
        <f t="shared" si="31"/>
        <v/>
      </c>
      <c r="BY66" s="37" t="str">
        <f t="shared" si="32"/>
        <v/>
      </c>
      <c r="BZ66" s="37" t="str">
        <f t="shared" si="33"/>
        <v/>
      </c>
      <c r="CA66" s="37" t="str">
        <f t="shared" si="34"/>
        <v/>
      </c>
      <c r="CB66" s="37" t="str">
        <f t="shared" si="35"/>
        <v/>
      </c>
      <c r="CC66" s="37" t="str">
        <f t="shared" si="36"/>
        <v/>
      </c>
      <c r="CD66" s="37" t="str">
        <f t="shared" si="37"/>
        <v/>
      </c>
      <c r="CE66" s="37" t="str">
        <f t="shared" si="38"/>
        <v/>
      </c>
      <c r="CF66" s="37" t="str">
        <f t="shared" si="39"/>
        <v/>
      </c>
      <c r="CG66" s="37" t="str">
        <f t="shared" si="40"/>
        <v/>
      </c>
      <c r="CH66" s="37" t="str">
        <f t="shared" si="41"/>
        <v/>
      </c>
      <c r="CI66" s="37" t="str">
        <f t="shared" si="42"/>
        <v/>
      </c>
    </row>
    <row r="67" spans="1:87" ht="12.75">
      <c r="A67" s="16"/>
      <c r="B67" s="14" t="str">
        <f>IF('Gene Table'!D66="","",'Gene Table'!D66)</f>
        <v>NM_004356</v>
      </c>
      <c r="C67" s="14" t="s">
        <v>261</v>
      </c>
      <c r="D67" s="15" t="str">
        <f>IF(SUM('Test Sample Data'!D$3:D$98)&gt;10,IF(AND(ISNUMBER('Test Sample Data'!D66),'Test Sample Data'!D66&lt;$B$1,'Test Sample Data'!D66&gt;0),'Test Sample Data'!D66,$B$1),"")</f>
        <v/>
      </c>
      <c r="E67" s="15" t="str">
        <f>IF(SUM('Test Sample Data'!E$3:E$98)&gt;10,IF(AND(ISNUMBER('Test Sample Data'!E66),'Test Sample Data'!E66&lt;$B$1,'Test Sample Data'!E66&gt;0),'Test Sample Data'!E66,$B$1),"")</f>
        <v/>
      </c>
      <c r="F67" s="15" t="str">
        <f>IF(SUM('Test Sample Data'!F$3:F$98)&gt;10,IF(AND(ISNUMBER('Test Sample Data'!F66),'Test Sample Data'!F66&lt;$B$1,'Test Sample Data'!F66&gt;0),'Test Sample Data'!F66,$B$1),"")</f>
        <v/>
      </c>
      <c r="G67" s="15" t="str">
        <f>IF(SUM('Test Sample Data'!G$3:G$98)&gt;10,IF(AND(ISNUMBER('Test Sample Data'!G66),'Test Sample Data'!G66&lt;$B$1,'Test Sample Data'!G66&gt;0),'Test Sample Data'!G66,$B$1),"")</f>
        <v/>
      </c>
      <c r="H67" s="15" t="str">
        <f>IF(SUM('Test Sample Data'!H$3:H$98)&gt;10,IF(AND(ISNUMBER('Test Sample Data'!H66),'Test Sample Data'!H66&lt;$B$1,'Test Sample Data'!H66&gt;0),'Test Sample Data'!H66,$B$1),"")</f>
        <v/>
      </c>
      <c r="I67" s="15" t="str">
        <f>IF(SUM('Test Sample Data'!I$3:I$98)&gt;10,IF(AND(ISNUMBER('Test Sample Data'!I66),'Test Sample Data'!I66&lt;$B$1,'Test Sample Data'!I66&gt;0),'Test Sample Data'!I66,$B$1),"")</f>
        <v/>
      </c>
      <c r="J67" s="15" t="str">
        <f>IF(SUM('Test Sample Data'!J$3:J$98)&gt;10,IF(AND(ISNUMBER('Test Sample Data'!J66),'Test Sample Data'!J66&lt;$B$1,'Test Sample Data'!J66&gt;0),'Test Sample Data'!J66,$B$1),"")</f>
        <v/>
      </c>
      <c r="K67" s="15" t="str">
        <f>IF(SUM('Test Sample Data'!K$3:K$98)&gt;10,IF(AND(ISNUMBER('Test Sample Data'!K66),'Test Sample Data'!K66&lt;$B$1,'Test Sample Data'!K66&gt;0),'Test Sample Data'!K66,$B$1),"")</f>
        <v/>
      </c>
      <c r="L67" s="15" t="str">
        <f>IF(SUM('Test Sample Data'!L$3:L$98)&gt;10,IF(AND(ISNUMBER('Test Sample Data'!L66),'Test Sample Data'!L66&lt;$B$1,'Test Sample Data'!L66&gt;0),'Test Sample Data'!L66,$B$1),"")</f>
        <v/>
      </c>
      <c r="M67" s="15" t="str">
        <f>IF(SUM('Test Sample Data'!M$3:M$98)&gt;10,IF(AND(ISNUMBER('Test Sample Data'!M66),'Test Sample Data'!M66&lt;$B$1,'Test Sample Data'!M66&gt;0),'Test Sample Data'!M66,$B$1),"")</f>
        <v/>
      </c>
      <c r="N67" s="15" t="str">
        <f>'Gene Table'!D66</f>
        <v>NM_004356</v>
      </c>
      <c r="O67" s="14" t="s">
        <v>261</v>
      </c>
      <c r="P67" s="15" t="str">
        <f>IF(SUM('Control Sample Data'!D$3:D$98)&gt;10,IF(AND(ISNUMBER('Control Sample Data'!D66),'Control Sample Data'!D66&lt;$B$1,'Control Sample Data'!D66&gt;0),'Control Sample Data'!D66,$B$1),"")</f>
        <v/>
      </c>
      <c r="Q67" s="15" t="str">
        <f>IF(SUM('Control Sample Data'!E$3:E$98)&gt;10,IF(AND(ISNUMBER('Control Sample Data'!E66),'Control Sample Data'!E66&lt;$B$1,'Control Sample Data'!E66&gt;0),'Control Sample Data'!E66,$B$1),"")</f>
        <v/>
      </c>
      <c r="R67" s="15" t="str">
        <f>IF(SUM('Control Sample Data'!F$3:F$98)&gt;10,IF(AND(ISNUMBER('Control Sample Data'!F66),'Control Sample Data'!F66&lt;$B$1,'Control Sample Data'!F66&gt;0),'Control Sample Data'!F66,$B$1),"")</f>
        <v/>
      </c>
      <c r="S67" s="15" t="str">
        <f>IF(SUM('Control Sample Data'!G$3:G$98)&gt;10,IF(AND(ISNUMBER('Control Sample Data'!G66),'Control Sample Data'!G66&lt;$B$1,'Control Sample Data'!G66&gt;0),'Control Sample Data'!G66,$B$1),"")</f>
        <v/>
      </c>
      <c r="T67" s="15" t="str">
        <f>IF(SUM('Control Sample Data'!H$3:H$98)&gt;10,IF(AND(ISNUMBER('Control Sample Data'!H66),'Control Sample Data'!H66&lt;$B$1,'Control Sample Data'!H66&gt;0),'Control Sample Data'!H66,$B$1),"")</f>
        <v/>
      </c>
      <c r="U67" s="15" t="str">
        <f>IF(SUM('Control Sample Data'!I$3:I$98)&gt;10,IF(AND(ISNUMBER('Control Sample Data'!I66),'Control Sample Data'!I66&lt;$B$1,'Control Sample Data'!I66&gt;0),'Control Sample Data'!I66,$B$1),"")</f>
        <v/>
      </c>
      <c r="V67" s="15" t="str">
        <f>IF(SUM('Control Sample Data'!J$3:J$98)&gt;10,IF(AND(ISNUMBER('Control Sample Data'!J66),'Control Sample Data'!J66&lt;$B$1,'Control Sample Data'!J66&gt;0),'Control Sample Data'!J66,$B$1),"")</f>
        <v/>
      </c>
      <c r="W67" s="15" t="str">
        <f>IF(SUM('Control Sample Data'!K$3:K$98)&gt;10,IF(AND(ISNUMBER('Control Sample Data'!K66),'Control Sample Data'!K66&lt;$B$1,'Control Sample Data'!K66&gt;0),'Control Sample Data'!K66,$B$1),"")</f>
        <v/>
      </c>
      <c r="X67" s="15" t="str">
        <f>IF(SUM('Control Sample Data'!L$3:L$98)&gt;10,IF(AND(ISNUMBER('Control Sample Data'!L66),'Control Sample Data'!L66&lt;$B$1,'Control Sample Data'!L66&gt;0),'Control Sample Data'!L66,$B$1),"")</f>
        <v/>
      </c>
      <c r="Y67" s="15" t="str">
        <f>IF(SUM('Control Sample Data'!M$3:M$98)&gt;10,IF(AND(ISNUMBER('Control Sample Data'!M66),'Control Sample Data'!M66&lt;$B$1,'Control Sample Data'!M66&gt;0),'Control Sample Data'!M66,$B$1),"")</f>
        <v/>
      </c>
      <c r="AT67" s="34" t="str">
        <f t="shared" si="44"/>
        <v/>
      </c>
      <c r="AU67" s="34" t="str">
        <f t="shared" si="45"/>
        <v/>
      </c>
      <c r="AV67" s="34" t="str">
        <f t="shared" si="46"/>
        <v/>
      </c>
      <c r="AW67" s="34" t="str">
        <f t="shared" si="47"/>
        <v/>
      </c>
      <c r="AX67" s="34" t="str">
        <f t="shared" si="48"/>
        <v/>
      </c>
      <c r="AY67" s="34" t="str">
        <f t="shared" si="49"/>
        <v/>
      </c>
      <c r="AZ67" s="34" t="str">
        <f t="shared" si="50"/>
        <v/>
      </c>
      <c r="BA67" s="34" t="str">
        <f t="shared" si="51"/>
        <v/>
      </c>
      <c r="BB67" s="34" t="str">
        <f t="shared" si="52"/>
        <v/>
      </c>
      <c r="BC67" s="34" t="str">
        <f t="shared" si="53"/>
        <v/>
      </c>
      <c r="BD67" s="34" t="str">
        <f t="shared" si="54"/>
        <v/>
      </c>
      <c r="BE67" s="34" t="str">
        <f t="shared" si="55"/>
        <v/>
      </c>
      <c r="BF67" s="34" t="str">
        <f t="shared" si="56"/>
        <v/>
      </c>
      <c r="BG67" s="34" t="str">
        <f t="shared" si="57"/>
        <v/>
      </c>
      <c r="BH67" s="34" t="str">
        <f t="shared" si="58"/>
        <v/>
      </c>
      <c r="BI67" s="34" t="str">
        <f t="shared" si="59"/>
        <v/>
      </c>
      <c r="BJ67" s="34" t="str">
        <f t="shared" si="60"/>
        <v/>
      </c>
      <c r="BK67" s="34" t="str">
        <f t="shared" si="61"/>
        <v/>
      </c>
      <c r="BL67" s="34" t="str">
        <f t="shared" si="62"/>
        <v/>
      </c>
      <c r="BM67" s="34" t="str">
        <f t="shared" si="63"/>
        <v/>
      </c>
      <c r="BN67" s="36" t="e">
        <f t="shared" si="21"/>
        <v>#DIV/0!</v>
      </c>
      <c r="BO67" s="36" t="e">
        <f t="shared" si="22"/>
        <v>#DIV/0!</v>
      </c>
      <c r="BP67" s="37" t="str">
        <f t="shared" si="23"/>
        <v/>
      </c>
      <c r="BQ67" s="37" t="str">
        <f t="shared" si="24"/>
        <v/>
      </c>
      <c r="BR67" s="37" t="str">
        <f t="shared" si="25"/>
        <v/>
      </c>
      <c r="BS67" s="37" t="str">
        <f t="shared" si="26"/>
        <v/>
      </c>
      <c r="BT67" s="37" t="str">
        <f t="shared" si="27"/>
        <v/>
      </c>
      <c r="BU67" s="37" t="str">
        <f t="shared" si="28"/>
        <v/>
      </c>
      <c r="BV67" s="37" t="str">
        <f t="shared" si="29"/>
        <v/>
      </c>
      <c r="BW67" s="37" t="str">
        <f t="shared" si="30"/>
        <v/>
      </c>
      <c r="BX67" s="37" t="str">
        <f t="shared" si="31"/>
        <v/>
      </c>
      <c r="BY67" s="37" t="str">
        <f t="shared" si="32"/>
        <v/>
      </c>
      <c r="BZ67" s="37" t="str">
        <f t="shared" si="33"/>
        <v/>
      </c>
      <c r="CA67" s="37" t="str">
        <f t="shared" si="34"/>
        <v/>
      </c>
      <c r="CB67" s="37" t="str">
        <f t="shared" si="35"/>
        <v/>
      </c>
      <c r="CC67" s="37" t="str">
        <f t="shared" si="36"/>
        <v/>
      </c>
      <c r="CD67" s="37" t="str">
        <f t="shared" si="37"/>
        <v/>
      </c>
      <c r="CE67" s="37" t="str">
        <f t="shared" si="38"/>
        <v/>
      </c>
      <c r="CF67" s="37" t="str">
        <f t="shared" si="39"/>
        <v/>
      </c>
      <c r="CG67" s="37" t="str">
        <f t="shared" si="40"/>
        <v/>
      </c>
      <c r="CH67" s="37" t="str">
        <f t="shared" si="41"/>
        <v/>
      </c>
      <c r="CI67" s="37" t="str">
        <f t="shared" si="42"/>
        <v/>
      </c>
    </row>
    <row r="68" spans="1:87" ht="12.75">
      <c r="A68" s="16"/>
      <c r="B68" s="14" t="str">
        <f>IF('Gene Table'!D67="","",'Gene Table'!D67)</f>
        <v>NM_014707</v>
      </c>
      <c r="C68" s="14" t="s">
        <v>265</v>
      </c>
      <c r="D68" s="15" t="str">
        <f>IF(SUM('Test Sample Data'!D$3:D$98)&gt;10,IF(AND(ISNUMBER('Test Sample Data'!D67),'Test Sample Data'!D67&lt;$B$1,'Test Sample Data'!D67&gt;0),'Test Sample Data'!D67,$B$1),"")</f>
        <v/>
      </c>
      <c r="E68" s="15" t="str">
        <f>IF(SUM('Test Sample Data'!E$3:E$98)&gt;10,IF(AND(ISNUMBER('Test Sample Data'!E67),'Test Sample Data'!E67&lt;$B$1,'Test Sample Data'!E67&gt;0),'Test Sample Data'!E67,$B$1),"")</f>
        <v/>
      </c>
      <c r="F68" s="15" t="str">
        <f>IF(SUM('Test Sample Data'!F$3:F$98)&gt;10,IF(AND(ISNUMBER('Test Sample Data'!F67),'Test Sample Data'!F67&lt;$B$1,'Test Sample Data'!F67&gt;0),'Test Sample Data'!F67,$B$1),"")</f>
        <v/>
      </c>
      <c r="G68" s="15" t="str">
        <f>IF(SUM('Test Sample Data'!G$3:G$98)&gt;10,IF(AND(ISNUMBER('Test Sample Data'!G67),'Test Sample Data'!G67&lt;$B$1,'Test Sample Data'!G67&gt;0),'Test Sample Data'!G67,$B$1),"")</f>
        <v/>
      </c>
      <c r="H68" s="15" t="str">
        <f>IF(SUM('Test Sample Data'!H$3:H$98)&gt;10,IF(AND(ISNUMBER('Test Sample Data'!H67),'Test Sample Data'!H67&lt;$B$1,'Test Sample Data'!H67&gt;0),'Test Sample Data'!H67,$B$1),"")</f>
        <v/>
      </c>
      <c r="I68" s="15" t="str">
        <f>IF(SUM('Test Sample Data'!I$3:I$98)&gt;10,IF(AND(ISNUMBER('Test Sample Data'!I67),'Test Sample Data'!I67&lt;$B$1,'Test Sample Data'!I67&gt;0),'Test Sample Data'!I67,$B$1),"")</f>
        <v/>
      </c>
      <c r="J68" s="15" t="str">
        <f>IF(SUM('Test Sample Data'!J$3:J$98)&gt;10,IF(AND(ISNUMBER('Test Sample Data'!J67),'Test Sample Data'!J67&lt;$B$1,'Test Sample Data'!J67&gt;0),'Test Sample Data'!J67,$B$1),"")</f>
        <v/>
      </c>
      <c r="K68" s="15" t="str">
        <f>IF(SUM('Test Sample Data'!K$3:K$98)&gt;10,IF(AND(ISNUMBER('Test Sample Data'!K67),'Test Sample Data'!K67&lt;$B$1,'Test Sample Data'!K67&gt;0),'Test Sample Data'!K67,$B$1),"")</f>
        <v/>
      </c>
      <c r="L68" s="15" t="str">
        <f>IF(SUM('Test Sample Data'!L$3:L$98)&gt;10,IF(AND(ISNUMBER('Test Sample Data'!L67),'Test Sample Data'!L67&lt;$B$1,'Test Sample Data'!L67&gt;0),'Test Sample Data'!L67,$B$1),"")</f>
        <v/>
      </c>
      <c r="M68" s="15" t="str">
        <f>IF(SUM('Test Sample Data'!M$3:M$98)&gt;10,IF(AND(ISNUMBER('Test Sample Data'!M67),'Test Sample Data'!M67&lt;$B$1,'Test Sample Data'!M67&gt;0),'Test Sample Data'!M67,$B$1),"")</f>
        <v/>
      </c>
      <c r="N68" s="15" t="str">
        <f>'Gene Table'!D67</f>
        <v>NM_014707</v>
      </c>
      <c r="O68" s="14" t="s">
        <v>265</v>
      </c>
      <c r="P68" s="15" t="str">
        <f>IF(SUM('Control Sample Data'!D$3:D$98)&gt;10,IF(AND(ISNUMBER('Control Sample Data'!D67),'Control Sample Data'!D67&lt;$B$1,'Control Sample Data'!D67&gt;0),'Control Sample Data'!D67,$B$1),"")</f>
        <v/>
      </c>
      <c r="Q68" s="15" t="str">
        <f>IF(SUM('Control Sample Data'!E$3:E$98)&gt;10,IF(AND(ISNUMBER('Control Sample Data'!E67),'Control Sample Data'!E67&lt;$B$1,'Control Sample Data'!E67&gt;0),'Control Sample Data'!E67,$B$1),"")</f>
        <v/>
      </c>
      <c r="R68" s="15" t="str">
        <f>IF(SUM('Control Sample Data'!F$3:F$98)&gt;10,IF(AND(ISNUMBER('Control Sample Data'!F67),'Control Sample Data'!F67&lt;$B$1,'Control Sample Data'!F67&gt;0),'Control Sample Data'!F67,$B$1),"")</f>
        <v/>
      </c>
      <c r="S68" s="15" t="str">
        <f>IF(SUM('Control Sample Data'!G$3:G$98)&gt;10,IF(AND(ISNUMBER('Control Sample Data'!G67),'Control Sample Data'!G67&lt;$B$1,'Control Sample Data'!G67&gt;0),'Control Sample Data'!G67,$B$1),"")</f>
        <v/>
      </c>
      <c r="T68" s="15" t="str">
        <f>IF(SUM('Control Sample Data'!H$3:H$98)&gt;10,IF(AND(ISNUMBER('Control Sample Data'!H67),'Control Sample Data'!H67&lt;$B$1,'Control Sample Data'!H67&gt;0),'Control Sample Data'!H67,$B$1),"")</f>
        <v/>
      </c>
      <c r="U68" s="15" t="str">
        <f>IF(SUM('Control Sample Data'!I$3:I$98)&gt;10,IF(AND(ISNUMBER('Control Sample Data'!I67),'Control Sample Data'!I67&lt;$B$1,'Control Sample Data'!I67&gt;0),'Control Sample Data'!I67,$B$1),"")</f>
        <v/>
      </c>
      <c r="V68" s="15" t="str">
        <f>IF(SUM('Control Sample Data'!J$3:J$98)&gt;10,IF(AND(ISNUMBER('Control Sample Data'!J67),'Control Sample Data'!J67&lt;$B$1,'Control Sample Data'!J67&gt;0),'Control Sample Data'!J67,$B$1),"")</f>
        <v/>
      </c>
      <c r="W68" s="15" t="str">
        <f>IF(SUM('Control Sample Data'!K$3:K$98)&gt;10,IF(AND(ISNUMBER('Control Sample Data'!K67),'Control Sample Data'!K67&lt;$B$1,'Control Sample Data'!K67&gt;0),'Control Sample Data'!K67,$B$1),"")</f>
        <v/>
      </c>
      <c r="X68" s="15" t="str">
        <f>IF(SUM('Control Sample Data'!L$3:L$98)&gt;10,IF(AND(ISNUMBER('Control Sample Data'!L67),'Control Sample Data'!L67&lt;$B$1,'Control Sample Data'!L67&gt;0),'Control Sample Data'!L67,$B$1),"")</f>
        <v/>
      </c>
      <c r="Y68" s="15" t="str">
        <f>IF(SUM('Control Sample Data'!M$3:M$98)&gt;10,IF(AND(ISNUMBER('Control Sample Data'!M67),'Control Sample Data'!M67&lt;$B$1,'Control Sample Data'!M67&gt;0),'Control Sample Data'!M67,$B$1),"")</f>
        <v/>
      </c>
      <c r="AT68" s="34" t="str">
        <f aca="true" t="shared" si="64" ref="AT68:AT99">IF(ISERROR(D68-Z$26),"",D68-Z$26)</f>
        <v/>
      </c>
      <c r="AU68" s="34" t="str">
        <f aca="true" t="shared" si="65" ref="AU68:AU99">IF(ISERROR(E68-AA$26),"",E68-AA$26)</f>
        <v/>
      </c>
      <c r="AV68" s="34" t="str">
        <f aca="true" t="shared" si="66" ref="AV68:AV99">IF(ISERROR(F68-AB$26),"",F68-AB$26)</f>
        <v/>
      </c>
      <c r="AW68" s="34" t="str">
        <f aca="true" t="shared" si="67" ref="AW68:AW99">IF(ISERROR(G68-AC$26),"",G68-AC$26)</f>
        <v/>
      </c>
      <c r="AX68" s="34" t="str">
        <f aca="true" t="shared" si="68" ref="AX68:AX99">IF(ISERROR(H68-AD$26),"",H68-AD$26)</f>
        <v/>
      </c>
      <c r="AY68" s="34" t="str">
        <f aca="true" t="shared" si="69" ref="AY68:AY99">IF(ISERROR(I68-AE$26),"",I68-AE$26)</f>
        <v/>
      </c>
      <c r="AZ68" s="34" t="str">
        <f aca="true" t="shared" si="70" ref="AZ68:AZ99">IF(ISERROR(J68-AF$26),"",J68-AF$26)</f>
        <v/>
      </c>
      <c r="BA68" s="34" t="str">
        <f aca="true" t="shared" si="71" ref="BA68:BA99">IF(ISERROR(K68-AG$26),"",K68-AG$26)</f>
        <v/>
      </c>
      <c r="BB68" s="34" t="str">
        <f aca="true" t="shared" si="72" ref="BB68:BB99">IF(ISERROR(L68-AH$26),"",L68-AH$26)</f>
        <v/>
      </c>
      <c r="BC68" s="34" t="str">
        <f aca="true" t="shared" si="73" ref="BC68:BC99">IF(ISERROR(M68-AI$26),"",M68-AI$26)</f>
        <v/>
      </c>
      <c r="BD68" s="34" t="str">
        <f aca="true" t="shared" si="74" ref="BD68:BD99">IF(ISERROR(P68-AJ$26),"",P68-AJ$26)</f>
        <v/>
      </c>
      <c r="BE68" s="34" t="str">
        <f aca="true" t="shared" si="75" ref="BE68:BE99">IF(ISERROR(Q68-AK$26),"",Q68-AK$26)</f>
        <v/>
      </c>
      <c r="BF68" s="34" t="str">
        <f aca="true" t="shared" si="76" ref="BF68:BF99">IF(ISERROR(R68-AL$26),"",R68-AL$26)</f>
        <v/>
      </c>
      <c r="BG68" s="34" t="str">
        <f aca="true" t="shared" si="77" ref="BG68:BG99">IF(ISERROR(S68-AM$26),"",S68-AM$26)</f>
        <v/>
      </c>
      <c r="BH68" s="34" t="str">
        <f aca="true" t="shared" si="78" ref="BH68:BH99">IF(ISERROR(T68-AN$26),"",T68-AN$26)</f>
        <v/>
      </c>
      <c r="BI68" s="34" t="str">
        <f aca="true" t="shared" si="79" ref="BI68:BI99">IF(ISERROR(U68-AO$26),"",U68-AO$26)</f>
        <v/>
      </c>
      <c r="BJ68" s="34" t="str">
        <f aca="true" t="shared" si="80" ref="BJ68:BJ99">IF(ISERROR(V68-AP$26),"",V68-AP$26)</f>
        <v/>
      </c>
      <c r="BK68" s="34" t="str">
        <f aca="true" t="shared" si="81" ref="BK68:BK99">IF(ISERROR(W68-AQ$26),"",W68-AQ$26)</f>
        <v/>
      </c>
      <c r="BL68" s="34" t="str">
        <f aca="true" t="shared" si="82" ref="BL68:BL99">IF(ISERROR(X68-AR$26),"",X68-AR$26)</f>
        <v/>
      </c>
      <c r="BM68" s="34" t="str">
        <f aca="true" t="shared" si="83" ref="BM68:BM99">IF(ISERROR(Y68-AS$26),"",Y68-AS$26)</f>
        <v/>
      </c>
      <c r="BN68" s="36" t="e">
        <f t="shared" si="21"/>
        <v>#DIV/0!</v>
      </c>
      <c r="BO68" s="36" t="e">
        <f t="shared" si="22"/>
        <v>#DIV/0!</v>
      </c>
      <c r="BP68" s="37" t="str">
        <f t="shared" si="23"/>
        <v/>
      </c>
      <c r="BQ68" s="37" t="str">
        <f t="shared" si="24"/>
        <v/>
      </c>
      <c r="BR68" s="37" t="str">
        <f t="shared" si="25"/>
        <v/>
      </c>
      <c r="BS68" s="37" t="str">
        <f t="shared" si="26"/>
        <v/>
      </c>
      <c r="BT68" s="37" t="str">
        <f t="shared" si="27"/>
        <v/>
      </c>
      <c r="BU68" s="37" t="str">
        <f t="shared" si="28"/>
        <v/>
      </c>
      <c r="BV68" s="37" t="str">
        <f t="shared" si="29"/>
        <v/>
      </c>
      <c r="BW68" s="37" t="str">
        <f t="shared" si="30"/>
        <v/>
      </c>
      <c r="BX68" s="37" t="str">
        <f t="shared" si="31"/>
        <v/>
      </c>
      <c r="BY68" s="37" t="str">
        <f t="shared" si="32"/>
        <v/>
      </c>
      <c r="BZ68" s="37" t="str">
        <f t="shared" si="33"/>
        <v/>
      </c>
      <c r="CA68" s="37" t="str">
        <f t="shared" si="34"/>
        <v/>
      </c>
      <c r="CB68" s="37" t="str">
        <f t="shared" si="35"/>
        <v/>
      </c>
      <c r="CC68" s="37" t="str">
        <f t="shared" si="36"/>
        <v/>
      </c>
      <c r="CD68" s="37" t="str">
        <f t="shared" si="37"/>
        <v/>
      </c>
      <c r="CE68" s="37" t="str">
        <f t="shared" si="38"/>
        <v/>
      </c>
      <c r="CF68" s="37" t="str">
        <f t="shared" si="39"/>
        <v/>
      </c>
      <c r="CG68" s="37" t="str">
        <f t="shared" si="40"/>
        <v/>
      </c>
      <c r="CH68" s="37" t="str">
        <f t="shared" si="41"/>
        <v/>
      </c>
      <c r="CI68" s="37" t="str">
        <f t="shared" si="42"/>
        <v/>
      </c>
    </row>
    <row r="69" spans="1:87" ht="12.75">
      <c r="A69" s="16"/>
      <c r="B69" s="14" t="str">
        <f>IF('Gene Table'!D68="","",'Gene Table'!D68)</f>
        <v>NM_001778</v>
      </c>
      <c r="C69" s="14" t="s">
        <v>269</v>
      </c>
      <c r="D69" s="15" t="str">
        <f>IF(SUM('Test Sample Data'!D$3:D$98)&gt;10,IF(AND(ISNUMBER('Test Sample Data'!D68),'Test Sample Data'!D68&lt;$B$1,'Test Sample Data'!D68&gt;0),'Test Sample Data'!D68,$B$1),"")</f>
        <v/>
      </c>
      <c r="E69" s="15" t="str">
        <f>IF(SUM('Test Sample Data'!E$3:E$98)&gt;10,IF(AND(ISNUMBER('Test Sample Data'!E68),'Test Sample Data'!E68&lt;$B$1,'Test Sample Data'!E68&gt;0),'Test Sample Data'!E68,$B$1),"")</f>
        <v/>
      </c>
      <c r="F69" s="15" t="str">
        <f>IF(SUM('Test Sample Data'!F$3:F$98)&gt;10,IF(AND(ISNUMBER('Test Sample Data'!F68),'Test Sample Data'!F68&lt;$B$1,'Test Sample Data'!F68&gt;0),'Test Sample Data'!F68,$B$1),"")</f>
        <v/>
      </c>
      <c r="G69" s="15" t="str">
        <f>IF(SUM('Test Sample Data'!G$3:G$98)&gt;10,IF(AND(ISNUMBER('Test Sample Data'!G68),'Test Sample Data'!G68&lt;$B$1,'Test Sample Data'!G68&gt;0),'Test Sample Data'!G68,$B$1),"")</f>
        <v/>
      </c>
      <c r="H69" s="15" t="str">
        <f>IF(SUM('Test Sample Data'!H$3:H$98)&gt;10,IF(AND(ISNUMBER('Test Sample Data'!H68),'Test Sample Data'!H68&lt;$B$1,'Test Sample Data'!H68&gt;0),'Test Sample Data'!H68,$B$1),"")</f>
        <v/>
      </c>
      <c r="I69" s="15" t="str">
        <f>IF(SUM('Test Sample Data'!I$3:I$98)&gt;10,IF(AND(ISNUMBER('Test Sample Data'!I68),'Test Sample Data'!I68&lt;$B$1,'Test Sample Data'!I68&gt;0),'Test Sample Data'!I68,$B$1),"")</f>
        <v/>
      </c>
      <c r="J69" s="15" t="str">
        <f>IF(SUM('Test Sample Data'!J$3:J$98)&gt;10,IF(AND(ISNUMBER('Test Sample Data'!J68),'Test Sample Data'!J68&lt;$B$1,'Test Sample Data'!J68&gt;0),'Test Sample Data'!J68,$B$1),"")</f>
        <v/>
      </c>
      <c r="K69" s="15" t="str">
        <f>IF(SUM('Test Sample Data'!K$3:K$98)&gt;10,IF(AND(ISNUMBER('Test Sample Data'!K68),'Test Sample Data'!K68&lt;$B$1,'Test Sample Data'!K68&gt;0),'Test Sample Data'!K68,$B$1),"")</f>
        <v/>
      </c>
      <c r="L69" s="15" t="str">
        <f>IF(SUM('Test Sample Data'!L$3:L$98)&gt;10,IF(AND(ISNUMBER('Test Sample Data'!L68),'Test Sample Data'!L68&lt;$B$1,'Test Sample Data'!L68&gt;0),'Test Sample Data'!L68,$B$1),"")</f>
        <v/>
      </c>
      <c r="M69" s="15" t="str">
        <f>IF(SUM('Test Sample Data'!M$3:M$98)&gt;10,IF(AND(ISNUMBER('Test Sample Data'!M68),'Test Sample Data'!M68&lt;$B$1,'Test Sample Data'!M68&gt;0),'Test Sample Data'!M68,$B$1),"")</f>
        <v/>
      </c>
      <c r="N69" s="15" t="str">
        <f>'Gene Table'!D68</f>
        <v>NM_001778</v>
      </c>
      <c r="O69" s="14" t="s">
        <v>269</v>
      </c>
      <c r="P69" s="15" t="str">
        <f>IF(SUM('Control Sample Data'!D$3:D$98)&gt;10,IF(AND(ISNUMBER('Control Sample Data'!D68),'Control Sample Data'!D68&lt;$B$1,'Control Sample Data'!D68&gt;0),'Control Sample Data'!D68,$B$1),"")</f>
        <v/>
      </c>
      <c r="Q69" s="15" t="str">
        <f>IF(SUM('Control Sample Data'!E$3:E$98)&gt;10,IF(AND(ISNUMBER('Control Sample Data'!E68),'Control Sample Data'!E68&lt;$B$1,'Control Sample Data'!E68&gt;0),'Control Sample Data'!E68,$B$1),"")</f>
        <v/>
      </c>
      <c r="R69" s="15" t="str">
        <f>IF(SUM('Control Sample Data'!F$3:F$98)&gt;10,IF(AND(ISNUMBER('Control Sample Data'!F68),'Control Sample Data'!F68&lt;$B$1,'Control Sample Data'!F68&gt;0),'Control Sample Data'!F68,$B$1),"")</f>
        <v/>
      </c>
      <c r="S69" s="15" t="str">
        <f>IF(SUM('Control Sample Data'!G$3:G$98)&gt;10,IF(AND(ISNUMBER('Control Sample Data'!G68),'Control Sample Data'!G68&lt;$B$1,'Control Sample Data'!G68&gt;0),'Control Sample Data'!G68,$B$1),"")</f>
        <v/>
      </c>
      <c r="T69" s="15" t="str">
        <f>IF(SUM('Control Sample Data'!H$3:H$98)&gt;10,IF(AND(ISNUMBER('Control Sample Data'!H68),'Control Sample Data'!H68&lt;$B$1,'Control Sample Data'!H68&gt;0),'Control Sample Data'!H68,$B$1),"")</f>
        <v/>
      </c>
      <c r="U69" s="15" t="str">
        <f>IF(SUM('Control Sample Data'!I$3:I$98)&gt;10,IF(AND(ISNUMBER('Control Sample Data'!I68),'Control Sample Data'!I68&lt;$B$1,'Control Sample Data'!I68&gt;0),'Control Sample Data'!I68,$B$1),"")</f>
        <v/>
      </c>
      <c r="V69" s="15" t="str">
        <f>IF(SUM('Control Sample Data'!J$3:J$98)&gt;10,IF(AND(ISNUMBER('Control Sample Data'!J68),'Control Sample Data'!J68&lt;$B$1,'Control Sample Data'!J68&gt;0),'Control Sample Data'!J68,$B$1),"")</f>
        <v/>
      </c>
      <c r="W69" s="15" t="str">
        <f>IF(SUM('Control Sample Data'!K$3:K$98)&gt;10,IF(AND(ISNUMBER('Control Sample Data'!K68),'Control Sample Data'!K68&lt;$B$1,'Control Sample Data'!K68&gt;0),'Control Sample Data'!K68,$B$1),"")</f>
        <v/>
      </c>
      <c r="X69" s="15" t="str">
        <f>IF(SUM('Control Sample Data'!L$3:L$98)&gt;10,IF(AND(ISNUMBER('Control Sample Data'!L68),'Control Sample Data'!L68&lt;$B$1,'Control Sample Data'!L68&gt;0),'Control Sample Data'!L68,$B$1),"")</f>
        <v/>
      </c>
      <c r="Y69" s="15" t="str">
        <f>IF(SUM('Control Sample Data'!M$3:M$98)&gt;10,IF(AND(ISNUMBER('Control Sample Data'!M68),'Control Sample Data'!M68&lt;$B$1,'Control Sample Data'!M68&gt;0),'Control Sample Data'!M68,$B$1),"")</f>
        <v/>
      </c>
      <c r="AT69" s="34" t="str">
        <f t="shared" si="64"/>
        <v/>
      </c>
      <c r="AU69" s="34" t="str">
        <f t="shared" si="65"/>
        <v/>
      </c>
      <c r="AV69" s="34" t="str">
        <f t="shared" si="66"/>
        <v/>
      </c>
      <c r="AW69" s="34" t="str">
        <f t="shared" si="67"/>
        <v/>
      </c>
      <c r="AX69" s="34" t="str">
        <f t="shared" si="68"/>
        <v/>
      </c>
      <c r="AY69" s="34" t="str">
        <f t="shared" si="69"/>
        <v/>
      </c>
      <c r="AZ69" s="34" t="str">
        <f t="shared" si="70"/>
        <v/>
      </c>
      <c r="BA69" s="34" t="str">
        <f t="shared" si="71"/>
        <v/>
      </c>
      <c r="BB69" s="34" t="str">
        <f t="shared" si="72"/>
        <v/>
      </c>
      <c r="BC69" s="34" t="str">
        <f t="shared" si="73"/>
        <v/>
      </c>
      <c r="BD69" s="34" t="str">
        <f t="shared" si="74"/>
        <v/>
      </c>
      <c r="BE69" s="34" t="str">
        <f t="shared" si="75"/>
        <v/>
      </c>
      <c r="BF69" s="34" t="str">
        <f t="shared" si="76"/>
        <v/>
      </c>
      <c r="BG69" s="34" t="str">
        <f t="shared" si="77"/>
        <v/>
      </c>
      <c r="BH69" s="34" t="str">
        <f t="shared" si="78"/>
        <v/>
      </c>
      <c r="BI69" s="34" t="str">
        <f t="shared" si="79"/>
        <v/>
      </c>
      <c r="BJ69" s="34" t="str">
        <f t="shared" si="80"/>
        <v/>
      </c>
      <c r="BK69" s="34" t="str">
        <f t="shared" si="81"/>
        <v/>
      </c>
      <c r="BL69" s="34" t="str">
        <f t="shared" si="82"/>
        <v/>
      </c>
      <c r="BM69" s="34" t="str">
        <f t="shared" si="83"/>
        <v/>
      </c>
      <c r="BN69" s="36" t="e">
        <f aca="true" t="shared" si="84" ref="BN69:BN100">AVERAGE(AT69:BC69)</f>
        <v>#DIV/0!</v>
      </c>
      <c r="BO69" s="36" t="e">
        <f aca="true" t="shared" si="85" ref="BO69:BO100">AVERAGE(BD69:BM69)</f>
        <v>#DIV/0!</v>
      </c>
      <c r="BP69" s="37" t="str">
        <f aca="true" t="shared" si="86" ref="BP69:BP132">IF(ISNUMBER(AT69),POWER(2,-AT69),"")</f>
        <v/>
      </c>
      <c r="BQ69" s="37" t="str">
        <f aca="true" t="shared" si="87" ref="BQ69:BQ132">IF(ISNUMBER(AU69),POWER(2,-AU69),"")</f>
        <v/>
      </c>
      <c r="BR69" s="37" t="str">
        <f aca="true" t="shared" si="88" ref="BR69:BR132">IF(ISNUMBER(AV69),POWER(2,-AV69),"")</f>
        <v/>
      </c>
      <c r="BS69" s="37" t="str">
        <f aca="true" t="shared" si="89" ref="BS69:BS132">IF(ISNUMBER(AW69),POWER(2,-AW69),"")</f>
        <v/>
      </c>
      <c r="BT69" s="37" t="str">
        <f aca="true" t="shared" si="90" ref="BT69:BT132">IF(ISNUMBER(AX69),POWER(2,-AX69),"")</f>
        <v/>
      </c>
      <c r="BU69" s="37" t="str">
        <f aca="true" t="shared" si="91" ref="BU69:BU132">IF(ISNUMBER(AY69),POWER(2,-AY69),"")</f>
        <v/>
      </c>
      <c r="BV69" s="37" t="str">
        <f aca="true" t="shared" si="92" ref="BV69:BV132">IF(ISNUMBER(AZ69),POWER(2,-AZ69),"")</f>
        <v/>
      </c>
      <c r="BW69" s="37" t="str">
        <f aca="true" t="shared" si="93" ref="BW69:BW132">IF(ISNUMBER(BA69),POWER(2,-BA69),"")</f>
        <v/>
      </c>
      <c r="BX69" s="37" t="str">
        <f aca="true" t="shared" si="94" ref="BX69:BX132">IF(ISNUMBER(BB69),POWER(2,-BB69),"")</f>
        <v/>
      </c>
      <c r="BY69" s="37" t="str">
        <f aca="true" t="shared" si="95" ref="BY69:BY132">IF(ISNUMBER(BC69),POWER(2,-BC69),"")</f>
        <v/>
      </c>
      <c r="BZ69" s="37" t="str">
        <f aca="true" t="shared" si="96" ref="BZ69:BZ132">IF(ISNUMBER(BD69),POWER(2,-BD69),"")</f>
        <v/>
      </c>
      <c r="CA69" s="37" t="str">
        <f aca="true" t="shared" si="97" ref="CA69:CA132">IF(ISNUMBER(BE69),POWER(2,-BE69),"")</f>
        <v/>
      </c>
      <c r="CB69" s="37" t="str">
        <f aca="true" t="shared" si="98" ref="CB69:CB132">IF(ISNUMBER(BF69),POWER(2,-BF69),"")</f>
        <v/>
      </c>
      <c r="CC69" s="37" t="str">
        <f aca="true" t="shared" si="99" ref="CC69:CC132">IF(ISNUMBER(BG69),POWER(2,-BG69),"")</f>
        <v/>
      </c>
      <c r="CD69" s="37" t="str">
        <f aca="true" t="shared" si="100" ref="CD69:CD132">IF(ISNUMBER(BH69),POWER(2,-BH69),"")</f>
        <v/>
      </c>
      <c r="CE69" s="37" t="str">
        <f aca="true" t="shared" si="101" ref="CE69:CE132">IF(ISNUMBER(BI69),POWER(2,-BI69),"")</f>
        <v/>
      </c>
      <c r="CF69" s="37" t="str">
        <f aca="true" t="shared" si="102" ref="CF69:CF132">IF(ISNUMBER(BJ69),POWER(2,-BJ69),"")</f>
        <v/>
      </c>
      <c r="CG69" s="37" t="str">
        <f aca="true" t="shared" si="103" ref="CG69:CG132">IF(ISNUMBER(BK69),POWER(2,-BK69),"")</f>
        <v/>
      </c>
      <c r="CH69" s="37" t="str">
        <f aca="true" t="shared" si="104" ref="CH69:CH132">IF(ISNUMBER(BL69),POWER(2,-BL69),"")</f>
        <v/>
      </c>
      <c r="CI69" s="37" t="str">
        <f aca="true" t="shared" si="105" ref="CI69:CI132">IF(ISNUMBER(BM69),POWER(2,-BM69),"")</f>
        <v/>
      </c>
    </row>
    <row r="70" spans="1:87" ht="12.75">
      <c r="A70" s="16"/>
      <c r="B70" s="14" t="str">
        <f>IF('Gene Table'!D69="","",'Gene Table'!D69)</f>
        <v>NM_004832</v>
      </c>
      <c r="C70" s="14" t="s">
        <v>273</v>
      </c>
      <c r="D70" s="15" t="str">
        <f>IF(SUM('Test Sample Data'!D$3:D$98)&gt;10,IF(AND(ISNUMBER('Test Sample Data'!D69),'Test Sample Data'!D69&lt;$B$1,'Test Sample Data'!D69&gt;0),'Test Sample Data'!D69,$B$1),"")</f>
        <v/>
      </c>
      <c r="E70" s="15" t="str">
        <f>IF(SUM('Test Sample Data'!E$3:E$98)&gt;10,IF(AND(ISNUMBER('Test Sample Data'!E69),'Test Sample Data'!E69&lt;$B$1,'Test Sample Data'!E69&gt;0),'Test Sample Data'!E69,$B$1),"")</f>
        <v/>
      </c>
      <c r="F70" s="15" t="str">
        <f>IF(SUM('Test Sample Data'!F$3:F$98)&gt;10,IF(AND(ISNUMBER('Test Sample Data'!F69),'Test Sample Data'!F69&lt;$B$1,'Test Sample Data'!F69&gt;0),'Test Sample Data'!F69,$B$1),"")</f>
        <v/>
      </c>
      <c r="G70" s="15" t="str">
        <f>IF(SUM('Test Sample Data'!G$3:G$98)&gt;10,IF(AND(ISNUMBER('Test Sample Data'!G69),'Test Sample Data'!G69&lt;$B$1,'Test Sample Data'!G69&gt;0),'Test Sample Data'!G69,$B$1),"")</f>
        <v/>
      </c>
      <c r="H70" s="15" t="str">
        <f>IF(SUM('Test Sample Data'!H$3:H$98)&gt;10,IF(AND(ISNUMBER('Test Sample Data'!H69),'Test Sample Data'!H69&lt;$B$1,'Test Sample Data'!H69&gt;0),'Test Sample Data'!H69,$B$1),"")</f>
        <v/>
      </c>
      <c r="I70" s="15" t="str">
        <f>IF(SUM('Test Sample Data'!I$3:I$98)&gt;10,IF(AND(ISNUMBER('Test Sample Data'!I69),'Test Sample Data'!I69&lt;$B$1,'Test Sample Data'!I69&gt;0),'Test Sample Data'!I69,$B$1),"")</f>
        <v/>
      </c>
      <c r="J70" s="15" t="str">
        <f>IF(SUM('Test Sample Data'!J$3:J$98)&gt;10,IF(AND(ISNUMBER('Test Sample Data'!J69),'Test Sample Data'!J69&lt;$B$1,'Test Sample Data'!J69&gt;0),'Test Sample Data'!J69,$B$1),"")</f>
        <v/>
      </c>
      <c r="K70" s="15" t="str">
        <f>IF(SUM('Test Sample Data'!K$3:K$98)&gt;10,IF(AND(ISNUMBER('Test Sample Data'!K69),'Test Sample Data'!K69&lt;$B$1,'Test Sample Data'!K69&gt;0),'Test Sample Data'!K69,$B$1),"")</f>
        <v/>
      </c>
      <c r="L70" s="15" t="str">
        <f>IF(SUM('Test Sample Data'!L$3:L$98)&gt;10,IF(AND(ISNUMBER('Test Sample Data'!L69),'Test Sample Data'!L69&lt;$B$1,'Test Sample Data'!L69&gt;0),'Test Sample Data'!L69,$B$1),"")</f>
        <v/>
      </c>
      <c r="M70" s="15" t="str">
        <f>IF(SUM('Test Sample Data'!M$3:M$98)&gt;10,IF(AND(ISNUMBER('Test Sample Data'!M69),'Test Sample Data'!M69&lt;$B$1,'Test Sample Data'!M69&gt;0),'Test Sample Data'!M69,$B$1),"")</f>
        <v/>
      </c>
      <c r="N70" s="15" t="str">
        <f>'Gene Table'!D69</f>
        <v>NM_004832</v>
      </c>
      <c r="O70" s="14" t="s">
        <v>273</v>
      </c>
      <c r="P70" s="15" t="str">
        <f>IF(SUM('Control Sample Data'!D$3:D$98)&gt;10,IF(AND(ISNUMBER('Control Sample Data'!D69),'Control Sample Data'!D69&lt;$B$1,'Control Sample Data'!D69&gt;0),'Control Sample Data'!D69,$B$1),"")</f>
        <v/>
      </c>
      <c r="Q70" s="15" t="str">
        <f>IF(SUM('Control Sample Data'!E$3:E$98)&gt;10,IF(AND(ISNUMBER('Control Sample Data'!E69),'Control Sample Data'!E69&lt;$B$1,'Control Sample Data'!E69&gt;0),'Control Sample Data'!E69,$B$1),"")</f>
        <v/>
      </c>
      <c r="R70" s="15" t="str">
        <f>IF(SUM('Control Sample Data'!F$3:F$98)&gt;10,IF(AND(ISNUMBER('Control Sample Data'!F69),'Control Sample Data'!F69&lt;$B$1,'Control Sample Data'!F69&gt;0),'Control Sample Data'!F69,$B$1),"")</f>
        <v/>
      </c>
      <c r="S70" s="15" t="str">
        <f>IF(SUM('Control Sample Data'!G$3:G$98)&gt;10,IF(AND(ISNUMBER('Control Sample Data'!G69),'Control Sample Data'!G69&lt;$B$1,'Control Sample Data'!G69&gt;0),'Control Sample Data'!G69,$B$1),"")</f>
        <v/>
      </c>
      <c r="T70" s="15" t="str">
        <f>IF(SUM('Control Sample Data'!H$3:H$98)&gt;10,IF(AND(ISNUMBER('Control Sample Data'!H69),'Control Sample Data'!H69&lt;$B$1,'Control Sample Data'!H69&gt;0),'Control Sample Data'!H69,$B$1),"")</f>
        <v/>
      </c>
      <c r="U70" s="15" t="str">
        <f>IF(SUM('Control Sample Data'!I$3:I$98)&gt;10,IF(AND(ISNUMBER('Control Sample Data'!I69),'Control Sample Data'!I69&lt;$B$1,'Control Sample Data'!I69&gt;0),'Control Sample Data'!I69,$B$1),"")</f>
        <v/>
      </c>
      <c r="V70" s="15" t="str">
        <f>IF(SUM('Control Sample Data'!J$3:J$98)&gt;10,IF(AND(ISNUMBER('Control Sample Data'!J69),'Control Sample Data'!J69&lt;$B$1,'Control Sample Data'!J69&gt;0),'Control Sample Data'!J69,$B$1),"")</f>
        <v/>
      </c>
      <c r="W70" s="15" t="str">
        <f>IF(SUM('Control Sample Data'!K$3:K$98)&gt;10,IF(AND(ISNUMBER('Control Sample Data'!K69),'Control Sample Data'!K69&lt;$B$1,'Control Sample Data'!K69&gt;0),'Control Sample Data'!K69,$B$1),"")</f>
        <v/>
      </c>
      <c r="X70" s="15" t="str">
        <f>IF(SUM('Control Sample Data'!L$3:L$98)&gt;10,IF(AND(ISNUMBER('Control Sample Data'!L69),'Control Sample Data'!L69&lt;$B$1,'Control Sample Data'!L69&gt;0),'Control Sample Data'!L69,$B$1),"")</f>
        <v/>
      </c>
      <c r="Y70" s="15" t="str">
        <f>IF(SUM('Control Sample Data'!M$3:M$98)&gt;10,IF(AND(ISNUMBER('Control Sample Data'!M69),'Control Sample Data'!M69&lt;$B$1,'Control Sample Data'!M69&gt;0),'Control Sample Data'!M69,$B$1),"")</f>
        <v/>
      </c>
      <c r="AT70" s="34" t="str">
        <f t="shared" si="64"/>
        <v/>
      </c>
      <c r="AU70" s="34" t="str">
        <f t="shared" si="65"/>
        <v/>
      </c>
      <c r="AV70" s="34" t="str">
        <f t="shared" si="66"/>
        <v/>
      </c>
      <c r="AW70" s="34" t="str">
        <f t="shared" si="67"/>
        <v/>
      </c>
      <c r="AX70" s="34" t="str">
        <f t="shared" si="68"/>
        <v/>
      </c>
      <c r="AY70" s="34" t="str">
        <f t="shared" si="69"/>
        <v/>
      </c>
      <c r="AZ70" s="34" t="str">
        <f t="shared" si="70"/>
        <v/>
      </c>
      <c r="BA70" s="34" t="str">
        <f t="shared" si="71"/>
        <v/>
      </c>
      <c r="BB70" s="34" t="str">
        <f t="shared" si="72"/>
        <v/>
      </c>
      <c r="BC70" s="34" t="str">
        <f t="shared" si="73"/>
        <v/>
      </c>
      <c r="BD70" s="34" t="str">
        <f t="shared" si="74"/>
        <v/>
      </c>
      <c r="BE70" s="34" t="str">
        <f t="shared" si="75"/>
        <v/>
      </c>
      <c r="BF70" s="34" t="str">
        <f t="shared" si="76"/>
        <v/>
      </c>
      <c r="BG70" s="34" t="str">
        <f t="shared" si="77"/>
        <v/>
      </c>
      <c r="BH70" s="34" t="str">
        <f t="shared" si="78"/>
        <v/>
      </c>
      <c r="BI70" s="34" t="str">
        <f t="shared" si="79"/>
        <v/>
      </c>
      <c r="BJ70" s="34" t="str">
        <f t="shared" si="80"/>
        <v/>
      </c>
      <c r="BK70" s="34" t="str">
        <f t="shared" si="81"/>
        <v/>
      </c>
      <c r="BL70" s="34" t="str">
        <f t="shared" si="82"/>
        <v/>
      </c>
      <c r="BM70" s="34" t="str">
        <f t="shared" si="83"/>
        <v/>
      </c>
      <c r="BN70" s="36" t="e">
        <f t="shared" si="84"/>
        <v>#DIV/0!</v>
      </c>
      <c r="BO70" s="36" t="e">
        <f t="shared" si="85"/>
        <v>#DIV/0!</v>
      </c>
      <c r="BP70" s="37" t="str">
        <f t="shared" si="86"/>
        <v/>
      </c>
      <c r="BQ70" s="37" t="str">
        <f t="shared" si="87"/>
        <v/>
      </c>
      <c r="BR70" s="37" t="str">
        <f t="shared" si="88"/>
        <v/>
      </c>
      <c r="BS70" s="37" t="str">
        <f t="shared" si="89"/>
        <v/>
      </c>
      <c r="BT70" s="37" t="str">
        <f t="shared" si="90"/>
        <v/>
      </c>
      <c r="BU70" s="37" t="str">
        <f t="shared" si="91"/>
        <v/>
      </c>
      <c r="BV70" s="37" t="str">
        <f t="shared" si="92"/>
        <v/>
      </c>
      <c r="BW70" s="37" t="str">
        <f t="shared" si="93"/>
        <v/>
      </c>
      <c r="BX70" s="37" t="str">
        <f t="shared" si="94"/>
        <v/>
      </c>
      <c r="BY70" s="37" t="str">
        <f t="shared" si="95"/>
        <v/>
      </c>
      <c r="BZ70" s="37" t="str">
        <f t="shared" si="96"/>
        <v/>
      </c>
      <c r="CA70" s="37" t="str">
        <f t="shared" si="97"/>
        <v/>
      </c>
      <c r="CB70" s="37" t="str">
        <f t="shared" si="98"/>
        <v/>
      </c>
      <c r="CC70" s="37" t="str">
        <f t="shared" si="99"/>
        <v/>
      </c>
      <c r="CD70" s="37" t="str">
        <f t="shared" si="100"/>
        <v/>
      </c>
      <c r="CE70" s="37" t="str">
        <f t="shared" si="101"/>
        <v/>
      </c>
      <c r="CF70" s="37" t="str">
        <f t="shared" si="102"/>
        <v/>
      </c>
      <c r="CG70" s="37" t="str">
        <f t="shared" si="103"/>
        <v/>
      </c>
      <c r="CH70" s="37" t="str">
        <f t="shared" si="104"/>
        <v/>
      </c>
      <c r="CI70" s="37" t="str">
        <f t="shared" si="105"/>
        <v/>
      </c>
    </row>
    <row r="71" spans="1:87" ht="12.75">
      <c r="A71" s="16"/>
      <c r="B71" s="14" t="str">
        <f>IF('Gene Table'!D70="","",'Gene Table'!D70)</f>
        <v>NM_005191</v>
      </c>
      <c r="C71" s="14" t="s">
        <v>277</v>
      </c>
      <c r="D71" s="15" t="str">
        <f>IF(SUM('Test Sample Data'!D$3:D$98)&gt;10,IF(AND(ISNUMBER('Test Sample Data'!D70),'Test Sample Data'!D70&lt;$B$1,'Test Sample Data'!D70&gt;0),'Test Sample Data'!D70,$B$1),"")</f>
        <v/>
      </c>
      <c r="E71" s="15" t="str">
        <f>IF(SUM('Test Sample Data'!E$3:E$98)&gt;10,IF(AND(ISNUMBER('Test Sample Data'!E70),'Test Sample Data'!E70&lt;$B$1,'Test Sample Data'!E70&gt;0),'Test Sample Data'!E70,$B$1),"")</f>
        <v/>
      </c>
      <c r="F71" s="15" t="str">
        <f>IF(SUM('Test Sample Data'!F$3:F$98)&gt;10,IF(AND(ISNUMBER('Test Sample Data'!F70),'Test Sample Data'!F70&lt;$B$1,'Test Sample Data'!F70&gt;0),'Test Sample Data'!F70,$B$1),"")</f>
        <v/>
      </c>
      <c r="G71" s="15" t="str">
        <f>IF(SUM('Test Sample Data'!G$3:G$98)&gt;10,IF(AND(ISNUMBER('Test Sample Data'!G70),'Test Sample Data'!G70&lt;$B$1,'Test Sample Data'!G70&gt;0),'Test Sample Data'!G70,$B$1),"")</f>
        <v/>
      </c>
      <c r="H71" s="15" t="str">
        <f>IF(SUM('Test Sample Data'!H$3:H$98)&gt;10,IF(AND(ISNUMBER('Test Sample Data'!H70),'Test Sample Data'!H70&lt;$B$1,'Test Sample Data'!H70&gt;0),'Test Sample Data'!H70,$B$1),"")</f>
        <v/>
      </c>
      <c r="I71" s="15" t="str">
        <f>IF(SUM('Test Sample Data'!I$3:I$98)&gt;10,IF(AND(ISNUMBER('Test Sample Data'!I70),'Test Sample Data'!I70&lt;$B$1,'Test Sample Data'!I70&gt;0),'Test Sample Data'!I70,$B$1),"")</f>
        <v/>
      </c>
      <c r="J71" s="15" t="str">
        <f>IF(SUM('Test Sample Data'!J$3:J$98)&gt;10,IF(AND(ISNUMBER('Test Sample Data'!J70),'Test Sample Data'!J70&lt;$B$1,'Test Sample Data'!J70&gt;0),'Test Sample Data'!J70,$B$1),"")</f>
        <v/>
      </c>
      <c r="K71" s="15" t="str">
        <f>IF(SUM('Test Sample Data'!K$3:K$98)&gt;10,IF(AND(ISNUMBER('Test Sample Data'!K70),'Test Sample Data'!K70&lt;$B$1,'Test Sample Data'!K70&gt;0),'Test Sample Data'!K70,$B$1),"")</f>
        <v/>
      </c>
      <c r="L71" s="15" t="str">
        <f>IF(SUM('Test Sample Data'!L$3:L$98)&gt;10,IF(AND(ISNUMBER('Test Sample Data'!L70),'Test Sample Data'!L70&lt;$B$1,'Test Sample Data'!L70&gt;0),'Test Sample Data'!L70,$B$1),"")</f>
        <v/>
      </c>
      <c r="M71" s="15" t="str">
        <f>IF(SUM('Test Sample Data'!M$3:M$98)&gt;10,IF(AND(ISNUMBER('Test Sample Data'!M70),'Test Sample Data'!M70&lt;$B$1,'Test Sample Data'!M70&gt;0),'Test Sample Data'!M70,$B$1),"")</f>
        <v/>
      </c>
      <c r="N71" s="15" t="str">
        <f>'Gene Table'!D70</f>
        <v>NM_005191</v>
      </c>
      <c r="O71" s="14" t="s">
        <v>277</v>
      </c>
      <c r="P71" s="15" t="str">
        <f>IF(SUM('Control Sample Data'!D$3:D$98)&gt;10,IF(AND(ISNUMBER('Control Sample Data'!D70),'Control Sample Data'!D70&lt;$B$1,'Control Sample Data'!D70&gt;0),'Control Sample Data'!D70,$B$1),"")</f>
        <v/>
      </c>
      <c r="Q71" s="15" t="str">
        <f>IF(SUM('Control Sample Data'!E$3:E$98)&gt;10,IF(AND(ISNUMBER('Control Sample Data'!E70),'Control Sample Data'!E70&lt;$B$1,'Control Sample Data'!E70&gt;0),'Control Sample Data'!E70,$B$1),"")</f>
        <v/>
      </c>
      <c r="R71" s="15" t="str">
        <f>IF(SUM('Control Sample Data'!F$3:F$98)&gt;10,IF(AND(ISNUMBER('Control Sample Data'!F70),'Control Sample Data'!F70&lt;$B$1,'Control Sample Data'!F70&gt;0),'Control Sample Data'!F70,$B$1),"")</f>
        <v/>
      </c>
      <c r="S71" s="15" t="str">
        <f>IF(SUM('Control Sample Data'!G$3:G$98)&gt;10,IF(AND(ISNUMBER('Control Sample Data'!G70),'Control Sample Data'!G70&lt;$B$1,'Control Sample Data'!G70&gt;0),'Control Sample Data'!G70,$B$1),"")</f>
        <v/>
      </c>
      <c r="T71" s="15" t="str">
        <f>IF(SUM('Control Sample Data'!H$3:H$98)&gt;10,IF(AND(ISNUMBER('Control Sample Data'!H70),'Control Sample Data'!H70&lt;$B$1,'Control Sample Data'!H70&gt;0),'Control Sample Data'!H70,$B$1),"")</f>
        <v/>
      </c>
      <c r="U71" s="15" t="str">
        <f>IF(SUM('Control Sample Data'!I$3:I$98)&gt;10,IF(AND(ISNUMBER('Control Sample Data'!I70),'Control Sample Data'!I70&lt;$B$1,'Control Sample Data'!I70&gt;0),'Control Sample Data'!I70,$B$1),"")</f>
        <v/>
      </c>
      <c r="V71" s="15" t="str">
        <f>IF(SUM('Control Sample Data'!J$3:J$98)&gt;10,IF(AND(ISNUMBER('Control Sample Data'!J70),'Control Sample Data'!J70&lt;$B$1,'Control Sample Data'!J70&gt;0),'Control Sample Data'!J70,$B$1),"")</f>
        <v/>
      </c>
      <c r="W71" s="15" t="str">
        <f>IF(SUM('Control Sample Data'!K$3:K$98)&gt;10,IF(AND(ISNUMBER('Control Sample Data'!K70),'Control Sample Data'!K70&lt;$B$1,'Control Sample Data'!K70&gt;0),'Control Sample Data'!K70,$B$1),"")</f>
        <v/>
      </c>
      <c r="X71" s="15" t="str">
        <f>IF(SUM('Control Sample Data'!L$3:L$98)&gt;10,IF(AND(ISNUMBER('Control Sample Data'!L70),'Control Sample Data'!L70&lt;$B$1,'Control Sample Data'!L70&gt;0),'Control Sample Data'!L70,$B$1),"")</f>
        <v/>
      </c>
      <c r="Y71" s="15" t="str">
        <f>IF(SUM('Control Sample Data'!M$3:M$98)&gt;10,IF(AND(ISNUMBER('Control Sample Data'!M70),'Control Sample Data'!M70&lt;$B$1,'Control Sample Data'!M70&gt;0),'Control Sample Data'!M70,$B$1),"")</f>
        <v/>
      </c>
      <c r="AT71" s="34" t="str">
        <f t="shared" si="64"/>
        <v/>
      </c>
      <c r="AU71" s="34" t="str">
        <f t="shared" si="65"/>
        <v/>
      </c>
      <c r="AV71" s="34" t="str">
        <f t="shared" si="66"/>
        <v/>
      </c>
      <c r="AW71" s="34" t="str">
        <f t="shared" si="67"/>
        <v/>
      </c>
      <c r="AX71" s="34" t="str">
        <f t="shared" si="68"/>
        <v/>
      </c>
      <c r="AY71" s="34" t="str">
        <f t="shared" si="69"/>
        <v/>
      </c>
      <c r="AZ71" s="34" t="str">
        <f t="shared" si="70"/>
        <v/>
      </c>
      <c r="BA71" s="34" t="str">
        <f t="shared" si="71"/>
        <v/>
      </c>
      <c r="BB71" s="34" t="str">
        <f t="shared" si="72"/>
        <v/>
      </c>
      <c r="BC71" s="34" t="str">
        <f t="shared" si="73"/>
        <v/>
      </c>
      <c r="BD71" s="34" t="str">
        <f t="shared" si="74"/>
        <v/>
      </c>
      <c r="BE71" s="34" t="str">
        <f t="shared" si="75"/>
        <v/>
      </c>
      <c r="BF71" s="34" t="str">
        <f t="shared" si="76"/>
        <v/>
      </c>
      <c r="BG71" s="34" t="str">
        <f t="shared" si="77"/>
        <v/>
      </c>
      <c r="BH71" s="34" t="str">
        <f t="shared" si="78"/>
        <v/>
      </c>
      <c r="BI71" s="34" t="str">
        <f t="shared" si="79"/>
        <v/>
      </c>
      <c r="BJ71" s="34" t="str">
        <f t="shared" si="80"/>
        <v/>
      </c>
      <c r="BK71" s="34" t="str">
        <f t="shared" si="81"/>
        <v/>
      </c>
      <c r="BL71" s="34" t="str">
        <f t="shared" si="82"/>
        <v/>
      </c>
      <c r="BM71" s="34" t="str">
        <f t="shared" si="83"/>
        <v/>
      </c>
      <c r="BN71" s="36" t="e">
        <f t="shared" si="84"/>
        <v>#DIV/0!</v>
      </c>
      <c r="BO71" s="36" t="e">
        <f t="shared" si="85"/>
        <v>#DIV/0!</v>
      </c>
      <c r="BP71" s="37" t="str">
        <f t="shared" si="86"/>
        <v/>
      </c>
      <c r="BQ71" s="37" t="str">
        <f t="shared" si="87"/>
        <v/>
      </c>
      <c r="BR71" s="37" t="str">
        <f t="shared" si="88"/>
        <v/>
      </c>
      <c r="BS71" s="37" t="str">
        <f t="shared" si="89"/>
        <v/>
      </c>
      <c r="BT71" s="37" t="str">
        <f t="shared" si="90"/>
        <v/>
      </c>
      <c r="BU71" s="37" t="str">
        <f t="shared" si="91"/>
        <v/>
      </c>
      <c r="BV71" s="37" t="str">
        <f t="shared" si="92"/>
        <v/>
      </c>
      <c r="BW71" s="37" t="str">
        <f t="shared" si="93"/>
        <v/>
      </c>
      <c r="BX71" s="37" t="str">
        <f t="shared" si="94"/>
        <v/>
      </c>
      <c r="BY71" s="37" t="str">
        <f t="shared" si="95"/>
        <v/>
      </c>
      <c r="BZ71" s="37" t="str">
        <f t="shared" si="96"/>
        <v/>
      </c>
      <c r="CA71" s="37" t="str">
        <f t="shared" si="97"/>
        <v/>
      </c>
      <c r="CB71" s="37" t="str">
        <f t="shared" si="98"/>
        <v/>
      </c>
      <c r="CC71" s="37" t="str">
        <f t="shared" si="99"/>
        <v/>
      </c>
      <c r="CD71" s="37" t="str">
        <f t="shared" si="100"/>
        <v/>
      </c>
      <c r="CE71" s="37" t="str">
        <f t="shared" si="101"/>
        <v/>
      </c>
      <c r="CF71" s="37" t="str">
        <f t="shared" si="102"/>
        <v/>
      </c>
      <c r="CG71" s="37" t="str">
        <f t="shared" si="103"/>
        <v/>
      </c>
      <c r="CH71" s="37" t="str">
        <f t="shared" si="104"/>
        <v/>
      </c>
      <c r="CI71" s="37" t="str">
        <f t="shared" si="105"/>
        <v/>
      </c>
    </row>
    <row r="72" spans="1:87" ht="12.75">
      <c r="A72" s="16"/>
      <c r="B72" s="14" t="str">
        <f>IF('Gene Table'!D71="","",'Gene Table'!D71)</f>
        <v>NM_004810</v>
      </c>
      <c r="C72" s="14" t="s">
        <v>281</v>
      </c>
      <c r="D72" s="15" t="str">
        <f>IF(SUM('Test Sample Data'!D$3:D$98)&gt;10,IF(AND(ISNUMBER('Test Sample Data'!D71),'Test Sample Data'!D71&lt;$B$1,'Test Sample Data'!D71&gt;0),'Test Sample Data'!D71,$B$1),"")</f>
        <v/>
      </c>
      <c r="E72" s="15" t="str">
        <f>IF(SUM('Test Sample Data'!E$3:E$98)&gt;10,IF(AND(ISNUMBER('Test Sample Data'!E71),'Test Sample Data'!E71&lt;$B$1,'Test Sample Data'!E71&gt;0),'Test Sample Data'!E71,$B$1),"")</f>
        <v/>
      </c>
      <c r="F72" s="15" t="str">
        <f>IF(SUM('Test Sample Data'!F$3:F$98)&gt;10,IF(AND(ISNUMBER('Test Sample Data'!F71),'Test Sample Data'!F71&lt;$B$1,'Test Sample Data'!F71&gt;0),'Test Sample Data'!F71,$B$1),"")</f>
        <v/>
      </c>
      <c r="G72" s="15" t="str">
        <f>IF(SUM('Test Sample Data'!G$3:G$98)&gt;10,IF(AND(ISNUMBER('Test Sample Data'!G71),'Test Sample Data'!G71&lt;$B$1,'Test Sample Data'!G71&gt;0),'Test Sample Data'!G71,$B$1),"")</f>
        <v/>
      </c>
      <c r="H72" s="15" t="str">
        <f>IF(SUM('Test Sample Data'!H$3:H$98)&gt;10,IF(AND(ISNUMBER('Test Sample Data'!H71),'Test Sample Data'!H71&lt;$B$1,'Test Sample Data'!H71&gt;0),'Test Sample Data'!H71,$B$1),"")</f>
        <v/>
      </c>
      <c r="I72" s="15" t="str">
        <f>IF(SUM('Test Sample Data'!I$3:I$98)&gt;10,IF(AND(ISNUMBER('Test Sample Data'!I71),'Test Sample Data'!I71&lt;$B$1,'Test Sample Data'!I71&gt;0),'Test Sample Data'!I71,$B$1),"")</f>
        <v/>
      </c>
      <c r="J72" s="15" t="str">
        <f>IF(SUM('Test Sample Data'!J$3:J$98)&gt;10,IF(AND(ISNUMBER('Test Sample Data'!J71),'Test Sample Data'!J71&lt;$B$1,'Test Sample Data'!J71&gt;0),'Test Sample Data'!J71,$B$1),"")</f>
        <v/>
      </c>
      <c r="K72" s="15" t="str">
        <f>IF(SUM('Test Sample Data'!K$3:K$98)&gt;10,IF(AND(ISNUMBER('Test Sample Data'!K71),'Test Sample Data'!K71&lt;$B$1,'Test Sample Data'!K71&gt;0),'Test Sample Data'!K71,$B$1),"")</f>
        <v/>
      </c>
      <c r="L72" s="15" t="str">
        <f>IF(SUM('Test Sample Data'!L$3:L$98)&gt;10,IF(AND(ISNUMBER('Test Sample Data'!L71),'Test Sample Data'!L71&lt;$B$1,'Test Sample Data'!L71&gt;0),'Test Sample Data'!L71,$B$1),"")</f>
        <v/>
      </c>
      <c r="M72" s="15" t="str">
        <f>IF(SUM('Test Sample Data'!M$3:M$98)&gt;10,IF(AND(ISNUMBER('Test Sample Data'!M71),'Test Sample Data'!M71&lt;$B$1,'Test Sample Data'!M71&gt;0),'Test Sample Data'!M71,$B$1),"")</f>
        <v/>
      </c>
      <c r="N72" s="15" t="str">
        <f>'Gene Table'!D71</f>
        <v>NM_004810</v>
      </c>
      <c r="O72" s="14" t="s">
        <v>281</v>
      </c>
      <c r="P72" s="15" t="str">
        <f>IF(SUM('Control Sample Data'!D$3:D$98)&gt;10,IF(AND(ISNUMBER('Control Sample Data'!D71),'Control Sample Data'!D71&lt;$B$1,'Control Sample Data'!D71&gt;0),'Control Sample Data'!D71,$B$1),"")</f>
        <v/>
      </c>
      <c r="Q72" s="15" t="str">
        <f>IF(SUM('Control Sample Data'!E$3:E$98)&gt;10,IF(AND(ISNUMBER('Control Sample Data'!E71),'Control Sample Data'!E71&lt;$B$1,'Control Sample Data'!E71&gt;0),'Control Sample Data'!E71,$B$1),"")</f>
        <v/>
      </c>
      <c r="R72" s="15" t="str">
        <f>IF(SUM('Control Sample Data'!F$3:F$98)&gt;10,IF(AND(ISNUMBER('Control Sample Data'!F71),'Control Sample Data'!F71&lt;$B$1,'Control Sample Data'!F71&gt;0),'Control Sample Data'!F71,$B$1),"")</f>
        <v/>
      </c>
      <c r="S72" s="15" t="str">
        <f>IF(SUM('Control Sample Data'!G$3:G$98)&gt;10,IF(AND(ISNUMBER('Control Sample Data'!G71),'Control Sample Data'!G71&lt;$B$1,'Control Sample Data'!G71&gt;0),'Control Sample Data'!G71,$B$1),"")</f>
        <v/>
      </c>
      <c r="T72" s="15" t="str">
        <f>IF(SUM('Control Sample Data'!H$3:H$98)&gt;10,IF(AND(ISNUMBER('Control Sample Data'!H71),'Control Sample Data'!H71&lt;$B$1,'Control Sample Data'!H71&gt;0),'Control Sample Data'!H71,$B$1),"")</f>
        <v/>
      </c>
      <c r="U72" s="15" t="str">
        <f>IF(SUM('Control Sample Data'!I$3:I$98)&gt;10,IF(AND(ISNUMBER('Control Sample Data'!I71),'Control Sample Data'!I71&lt;$B$1,'Control Sample Data'!I71&gt;0),'Control Sample Data'!I71,$B$1),"")</f>
        <v/>
      </c>
      <c r="V72" s="15" t="str">
        <f>IF(SUM('Control Sample Data'!J$3:J$98)&gt;10,IF(AND(ISNUMBER('Control Sample Data'!J71),'Control Sample Data'!J71&lt;$B$1,'Control Sample Data'!J71&gt;0),'Control Sample Data'!J71,$B$1),"")</f>
        <v/>
      </c>
      <c r="W72" s="15" t="str">
        <f>IF(SUM('Control Sample Data'!K$3:K$98)&gt;10,IF(AND(ISNUMBER('Control Sample Data'!K71),'Control Sample Data'!K71&lt;$B$1,'Control Sample Data'!K71&gt;0),'Control Sample Data'!K71,$B$1),"")</f>
        <v/>
      </c>
      <c r="X72" s="15" t="str">
        <f>IF(SUM('Control Sample Data'!L$3:L$98)&gt;10,IF(AND(ISNUMBER('Control Sample Data'!L71),'Control Sample Data'!L71&lt;$B$1,'Control Sample Data'!L71&gt;0),'Control Sample Data'!L71,$B$1),"")</f>
        <v/>
      </c>
      <c r="Y72" s="15" t="str">
        <f>IF(SUM('Control Sample Data'!M$3:M$98)&gt;10,IF(AND(ISNUMBER('Control Sample Data'!M71),'Control Sample Data'!M71&lt;$B$1,'Control Sample Data'!M71&gt;0),'Control Sample Data'!M71,$B$1),"")</f>
        <v/>
      </c>
      <c r="AT72" s="34" t="str">
        <f t="shared" si="64"/>
        <v/>
      </c>
      <c r="AU72" s="34" t="str">
        <f t="shared" si="65"/>
        <v/>
      </c>
      <c r="AV72" s="34" t="str">
        <f t="shared" si="66"/>
        <v/>
      </c>
      <c r="AW72" s="34" t="str">
        <f t="shared" si="67"/>
        <v/>
      </c>
      <c r="AX72" s="34" t="str">
        <f t="shared" si="68"/>
        <v/>
      </c>
      <c r="AY72" s="34" t="str">
        <f t="shared" si="69"/>
        <v/>
      </c>
      <c r="AZ72" s="34" t="str">
        <f t="shared" si="70"/>
        <v/>
      </c>
      <c r="BA72" s="34" t="str">
        <f t="shared" si="71"/>
        <v/>
      </c>
      <c r="BB72" s="34" t="str">
        <f t="shared" si="72"/>
        <v/>
      </c>
      <c r="BC72" s="34" t="str">
        <f t="shared" si="73"/>
        <v/>
      </c>
      <c r="BD72" s="34" t="str">
        <f t="shared" si="74"/>
        <v/>
      </c>
      <c r="BE72" s="34" t="str">
        <f t="shared" si="75"/>
        <v/>
      </c>
      <c r="BF72" s="34" t="str">
        <f t="shared" si="76"/>
        <v/>
      </c>
      <c r="BG72" s="34" t="str">
        <f t="shared" si="77"/>
        <v/>
      </c>
      <c r="BH72" s="34" t="str">
        <f t="shared" si="78"/>
        <v/>
      </c>
      <c r="BI72" s="34" t="str">
        <f t="shared" si="79"/>
        <v/>
      </c>
      <c r="BJ72" s="34" t="str">
        <f t="shared" si="80"/>
        <v/>
      </c>
      <c r="BK72" s="34" t="str">
        <f t="shared" si="81"/>
        <v/>
      </c>
      <c r="BL72" s="34" t="str">
        <f t="shared" si="82"/>
        <v/>
      </c>
      <c r="BM72" s="34" t="str">
        <f t="shared" si="83"/>
        <v/>
      </c>
      <c r="BN72" s="36" t="e">
        <f t="shared" si="84"/>
        <v>#DIV/0!</v>
      </c>
      <c r="BO72" s="36" t="e">
        <f t="shared" si="85"/>
        <v>#DIV/0!</v>
      </c>
      <c r="BP72" s="37" t="str">
        <f t="shared" si="86"/>
        <v/>
      </c>
      <c r="BQ72" s="37" t="str">
        <f t="shared" si="87"/>
        <v/>
      </c>
      <c r="BR72" s="37" t="str">
        <f t="shared" si="88"/>
        <v/>
      </c>
      <c r="BS72" s="37" t="str">
        <f t="shared" si="89"/>
        <v/>
      </c>
      <c r="BT72" s="37" t="str">
        <f t="shared" si="90"/>
        <v/>
      </c>
      <c r="BU72" s="37" t="str">
        <f t="shared" si="91"/>
        <v/>
      </c>
      <c r="BV72" s="37" t="str">
        <f t="shared" si="92"/>
        <v/>
      </c>
      <c r="BW72" s="37" t="str">
        <f t="shared" si="93"/>
        <v/>
      </c>
      <c r="BX72" s="37" t="str">
        <f t="shared" si="94"/>
        <v/>
      </c>
      <c r="BY72" s="37" t="str">
        <f t="shared" si="95"/>
        <v/>
      </c>
      <c r="BZ72" s="37" t="str">
        <f t="shared" si="96"/>
        <v/>
      </c>
      <c r="CA72" s="37" t="str">
        <f t="shared" si="97"/>
        <v/>
      </c>
      <c r="CB72" s="37" t="str">
        <f t="shared" si="98"/>
        <v/>
      </c>
      <c r="CC72" s="37" t="str">
        <f t="shared" si="99"/>
        <v/>
      </c>
      <c r="CD72" s="37" t="str">
        <f t="shared" si="100"/>
        <v/>
      </c>
      <c r="CE72" s="37" t="str">
        <f t="shared" si="101"/>
        <v/>
      </c>
      <c r="CF72" s="37" t="str">
        <f t="shared" si="102"/>
        <v/>
      </c>
      <c r="CG72" s="37" t="str">
        <f t="shared" si="103"/>
        <v/>
      </c>
      <c r="CH72" s="37" t="str">
        <f t="shared" si="104"/>
        <v/>
      </c>
      <c r="CI72" s="37" t="str">
        <f t="shared" si="105"/>
        <v/>
      </c>
    </row>
    <row r="73" spans="1:87" ht="12.75">
      <c r="A73" s="16"/>
      <c r="B73" s="14" t="str">
        <f>IF('Gene Table'!D72="","",'Gene Table'!D72)</f>
        <v>NM_130785</v>
      </c>
      <c r="C73" s="14" t="s">
        <v>285</v>
      </c>
      <c r="D73" s="15" t="str">
        <f>IF(SUM('Test Sample Data'!D$3:D$98)&gt;10,IF(AND(ISNUMBER('Test Sample Data'!D72),'Test Sample Data'!D72&lt;$B$1,'Test Sample Data'!D72&gt;0),'Test Sample Data'!D72,$B$1),"")</f>
        <v/>
      </c>
      <c r="E73" s="15" t="str">
        <f>IF(SUM('Test Sample Data'!E$3:E$98)&gt;10,IF(AND(ISNUMBER('Test Sample Data'!E72),'Test Sample Data'!E72&lt;$B$1,'Test Sample Data'!E72&gt;0),'Test Sample Data'!E72,$B$1),"")</f>
        <v/>
      </c>
      <c r="F73" s="15" t="str">
        <f>IF(SUM('Test Sample Data'!F$3:F$98)&gt;10,IF(AND(ISNUMBER('Test Sample Data'!F72),'Test Sample Data'!F72&lt;$B$1,'Test Sample Data'!F72&gt;0),'Test Sample Data'!F72,$B$1),"")</f>
        <v/>
      </c>
      <c r="G73" s="15" t="str">
        <f>IF(SUM('Test Sample Data'!G$3:G$98)&gt;10,IF(AND(ISNUMBER('Test Sample Data'!G72),'Test Sample Data'!G72&lt;$B$1,'Test Sample Data'!G72&gt;0),'Test Sample Data'!G72,$B$1),"")</f>
        <v/>
      </c>
      <c r="H73" s="15" t="str">
        <f>IF(SUM('Test Sample Data'!H$3:H$98)&gt;10,IF(AND(ISNUMBER('Test Sample Data'!H72),'Test Sample Data'!H72&lt;$B$1,'Test Sample Data'!H72&gt;0),'Test Sample Data'!H72,$B$1),"")</f>
        <v/>
      </c>
      <c r="I73" s="15" t="str">
        <f>IF(SUM('Test Sample Data'!I$3:I$98)&gt;10,IF(AND(ISNUMBER('Test Sample Data'!I72),'Test Sample Data'!I72&lt;$B$1,'Test Sample Data'!I72&gt;0),'Test Sample Data'!I72,$B$1),"")</f>
        <v/>
      </c>
      <c r="J73" s="15" t="str">
        <f>IF(SUM('Test Sample Data'!J$3:J$98)&gt;10,IF(AND(ISNUMBER('Test Sample Data'!J72),'Test Sample Data'!J72&lt;$B$1,'Test Sample Data'!J72&gt;0),'Test Sample Data'!J72,$B$1),"")</f>
        <v/>
      </c>
      <c r="K73" s="15" t="str">
        <f>IF(SUM('Test Sample Data'!K$3:K$98)&gt;10,IF(AND(ISNUMBER('Test Sample Data'!K72),'Test Sample Data'!K72&lt;$B$1,'Test Sample Data'!K72&gt;0),'Test Sample Data'!K72,$B$1),"")</f>
        <v/>
      </c>
      <c r="L73" s="15" t="str">
        <f>IF(SUM('Test Sample Data'!L$3:L$98)&gt;10,IF(AND(ISNUMBER('Test Sample Data'!L72),'Test Sample Data'!L72&lt;$B$1,'Test Sample Data'!L72&gt;0),'Test Sample Data'!L72,$B$1),"")</f>
        <v/>
      </c>
      <c r="M73" s="15" t="str">
        <f>IF(SUM('Test Sample Data'!M$3:M$98)&gt;10,IF(AND(ISNUMBER('Test Sample Data'!M72),'Test Sample Data'!M72&lt;$B$1,'Test Sample Data'!M72&gt;0),'Test Sample Data'!M72,$B$1),"")</f>
        <v/>
      </c>
      <c r="N73" s="15" t="str">
        <f>'Gene Table'!D72</f>
        <v>NM_130785</v>
      </c>
      <c r="O73" s="14" t="s">
        <v>285</v>
      </c>
      <c r="P73" s="15" t="str">
        <f>IF(SUM('Control Sample Data'!D$3:D$98)&gt;10,IF(AND(ISNUMBER('Control Sample Data'!D72),'Control Sample Data'!D72&lt;$B$1,'Control Sample Data'!D72&gt;0),'Control Sample Data'!D72,$B$1),"")</f>
        <v/>
      </c>
      <c r="Q73" s="15" t="str">
        <f>IF(SUM('Control Sample Data'!E$3:E$98)&gt;10,IF(AND(ISNUMBER('Control Sample Data'!E72),'Control Sample Data'!E72&lt;$B$1,'Control Sample Data'!E72&gt;0),'Control Sample Data'!E72,$B$1),"")</f>
        <v/>
      </c>
      <c r="R73" s="15" t="str">
        <f>IF(SUM('Control Sample Data'!F$3:F$98)&gt;10,IF(AND(ISNUMBER('Control Sample Data'!F72),'Control Sample Data'!F72&lt;$B$1,'Control Sample Data'!F72&gt;0),'Control Sample Data'!F72,$B$1),"")</f>
        <v/>
      </c>
      <c r="S73" s="15" t="str">
        <f>IF(SUM('Control Sample Data'!G$3:G$98)&gt;10,IF(AND(ISNUMBER('Control Sample Data'!G72),'Control Sample Data'!G72&lt;$B$1,'Control Sample Data'!G72&gt;0),'Control Sample Data'!G72,$B$1),"")</f>
        <v/>
      </c>
      <c r="T73" s="15" t="str">
        <f>IF(SUM('Control Sample Data'!H$3:H$98)&gt;10,IF(AND(ISNUMBER('Control Sample Data'!H72),'Control Sample Data'!H72&lt;$B$1,'Control Sample Data'!H72&gt;0),'Control Sample Data'!H72,$B$1),"")</f>
        <v/>
      </c>
      <c r="U73" s="15" t="str">
        <f>IF(SUM('Control Sample Data'!I$3:I$98)&gt;10,IF(AND(ISNUMBER('Control Sample Data'!I72),'Control Sample Data'!I72&lt;$B$1,'Control Sample Data'!I72&gt;0),'Control Sample Data'!I72,$B$1),"")</f>
        <v/>
      </c>
      <c r="V73" s="15" t="str">
        <f>IF(SUM('Control Sample Data'!J$3:J$98)&gt;10,IF(AND(ISNUMBER('Control Sample Data'!J72),'Control Sample Data'!J72&lt;$B$1,'Control Sample Data'!J72&gt;0),'Control Sample Data'!J72,$B$1),"")</f>
        <v/>
      </c>
      <c r="W73" s="15" t="str">
        <f>IF(SUM('Control Sample Data'!K$3:K$98)&gt;10,IF(AND(ISNUMBER('Control Sample Data'!K72),'Control Sample Data'!K72&lt;$B$1,'Control Sample Data'!K72&gt;0),'Control Sample Data'!K72,$B$1),"")</f>
        <v/>
      </c>
      <c r="X73" s="15" t="str">
        <f>IF(SUM('Control Sample Data'!L$3:L$98)&gt;10,IF(AND(ISNUMBER('Control Sample Data'!L72),'Control Sample Data'!L72&lt;$B$1,'Control Sample Data'!L72&gt;0),'Control Sample Data'!L72,$B$1),"")</f>
        <v/>
      </c>
      <c r="Y73" s="15" t="str">
        <f>IF(SUM('Control Sample Data'!M$3:M$98)&gt;10,IF(AND(ISNUMBER('Control Sample Data'!M72),'Control Sample Data'!M72&lt;$B$1,'Control Sample Data'!M72&gt;0),'Control Sample Data'!M72,$B$1),"")</f>
        <v/>
      </c>
      <c r="AT73" s="34" t="str">
        <f t="shared" si="64"/>
        <v/>
      </c>
      <c r="AU73" s="34" t="str">
        <f t="shared" si="65"/>
        <v/>
      </c>
      <c r="AV73" s="34" t="str">
        <f t="shared" si="66"/>
        <v/>
      </c>
      <c r="AW73" s="34" t="str">
        <f t="shared" si="67"/>
        <v/>
      </c>
      <c r="AX73" s="34" t="str">
        <f t="shared" si="68"/>
        <v/>
      </c>
      <c r="AY73" s="34" t="str">
        <f t="shared" si="69"/>
        <v/>
      </c>
      <c r="AZ73" s="34" t="str">
        <f t="shared" si="70"/>
        <v/>
      </c>
      <c r="BA73" s="34" t="str">
        <f t="shared" si="71"/>
        <v/>
      </c>
      <c r="BB73" s="34" t="str">
        <f t="shared" si="72"/>
        <v/>
      </c>
      <c r="BC73" s="34" t="str">
        <f t="shared" si="73"/>
        <v/>
      </c>
      <c r="BD73" s="34" t="str">
        <f t="shared" si="74"/>
        <v/>
      </c>
      <c r="BE73" s="34" t="str">
        <f t="shared" si="75"/>
        <v/>
      </c>
      <c r="BF73" s="34" t="str">
        <f t="shared" si="76"/>
        <v/>
      </c>
      <c r="BG73" s="34" t="str">
        <f t="shared" si="77"/>
        <v/>
      </c>
      <c r="BH73" s="34" t="str">
        <f t="shared" si="78"/>
        <v/>
      </c>
      <c r="BI73" s="34" t="str">
        <f t="shared" si="79"/>
        <v/>
      </c>
      <c r="BJ73" s="34" t="str">
        <f t="shared" si="80"/>
        <v/>
      </c>
      <c r="BK73" s="34" t="str">
        <f t="shared" si="81"/>
        <v/>
      </c>
      <c r="BL73" s="34" t="str">
        <f t="shared" si="82"/>
        <v/>
      </c>
      <c r="BM73" s="34" t="str">
        <f t="shared" si="83"/>
        <v/>
      </c>
      <c r="BN73" s="36" t="e">
        <f t="shared" si="84"/>
        <v>#DIV/0!</v>
      </c>
      <c r="BO73" s="36" t="e">
        <f t="shared" si="85"/>
        <v>#DIV/0!</v>
      </c>
      <c r="BP73" s="37" t="str">
        <f t="shared" si="86"/>
        <v/>
      </c>
      <c r="BQ73" s="37" t="str">
        <f t="shared" si="87"/>
        <v/>
      </c>
      <c r="BR73" s="37" t="str">
        <f t="shared" si="88"/>
        <v/>
      </c>
      <c r="BS73" s="37" t="str">
        <f t="shared" si="89"/>
        <v/>
      </c>
      <c r="BT73" s="37" t="str">
        <f t="shared" si="90"/>
        <v/>
      </c>
      <c r="BU73" s="37" t="str">
        <f t="shared" si="91"/>
        <v/>
      </c>
      <c r="BV73" s="37" t="str">
        <f t="shared" si="92"/>
        <v/>
      </c>
      <c r="BW73" s="37" t="str">
        <f t="shared" si="93"/>
        <v/>
      </c>
      <c r="BX73" s="37" t="str">
        <f t="shared" si="94"/>
        <v/>
      </c>
      <c r="BY73" s="37" t="str">
        <f t="shared" si="95"/>
        <v/>
      </c>
      <c r="BZ73" s="37" t="str">
        <f t="shared" si="96"/>
        <v/>
      </c>
      <c r="CA73" s="37" t="str">
        <f t="shared" si="97"/>
        <v/>
      </c>
      <c r="CB73" s="37" t="str">
        <f t="shared" si="98"/>
        <v/>
      </c>
      <c r="CC73" s="37" t="str">
        <f t="shared" si="99"/>
        <v/>
      </c>
      <c r="CD73" s="37" t="str">
        <f t="shared" si="100"/>
        <v/>
      </c>
      <c r="CE73" s="37" t="str">
        <f t="shared" si="101"/>
        <v/>
      </c>
      <c r="CF73" s="37" t="str">
        <f t="shared" si="102"/>
        <v/>
      </c>
      <c r="CG73" s="37" t="str">
        <f t="shared" si="103"/>
        <v/>
      </c>
      <c r="CH73" s="37" t="str">
        <f t="shared" si="104"/>
        <v/>
      </c>
      <c r="CI73" s="37" t="str">
        <f t="shared" si="105"/>
        <v/>
      </c>
    </row>
    <row r="74" spans="1:87" ht="12.75">
      <c r="A74" s="16"/>
      <c r="B74" s="14" t="str">
        <f>IF('Gene Table'!D73="","",'Gene Table'!D73)</f>
        <v>NM_004720</v>
      </c>
      <c r="C74" s="14" t="s">
        <v>289</v>
      </c>
      <c r="D74" s="15" t="str">
        <f>IF(SUM('Test Sample Data'!D$3:D$98)&gt;10,IF(AND(ISNUMBER('Test Sample Data'!D73),'Test Sample Data'!D73&lt;$B$1,'Test Sample Data'!D73&gt;0),'Test Sample Data'!D73,$B$1),"")</f>
        <v/>
      </c>
      <c r="E74" s="15" t="str">
        <f>IF(SUM('Test Sample Data'!E$3:E$98)&gt;10,IF(AND(ISNUMBER('Test Sample Data'!E73),'Test Sample Data'!E73&lt;$B$1,'Test Sample Data'!E73&gt;0),'Test Sample Data'!E73,$B$1),"")</f>
        <v/>
      </c>
      <c r="F74" s="15" t="str">
        <f>IF(SUM('Test Sample Data'!F$3:F$98)&gt;10,IF(AND(ISNUMBER('Test Sample Data'!F73),'Test Sample Data'!F73&lt;$B$1,'Test Sample Data'!F73&gt;0),'Test Sample Data'!F73,$B$1),"")</f>
        <v/>
      </c>
      <c r="G74" s="15" t="str">
        <f>IF(SUM('Test Sample Data'!G$3:G$98)&gt;10,IF(AND(ISNUMBER('Test Sample Data'!G73),'Test Sample Data'!G73&lt;$B$1,'Test Sample Data'!G73&gt;0),'Test Sample Data'!G73,$B$1),"")</f>
        <v/>
      </c>
      <c r="H74" s="15" t="str">
        <f>IF(SUM('Test Sample Data'!H$3:H$98)&gt;10,IF(AND(ISNUMBER('Test Sample Data'!H73),'Test Sample Data'!H73&lt;$B$1,'Test Sample Data'!H73&gt;0),'Test Sample Data'!H73,$B$1),"")</f>
        <v/>
      </c>
      <c r="I74" s="15" t="str">
        <f>IF(SUM('Test Sample Data'!I$3:I$98)&gt;10,IF(AND(ISNUMBER('Test Sample Data'!I73),'Test Sample Data'!I73&lt;$B$1,'Test Sample Data'!I73&gt;0),'Test Sample Data'!I73,$B$1),"")</f>
        <v/>
      </c>
      <c r="J74" s="15" t="str">
        <f>IF(SUM('Test Sample Data'!J$3:J$98)&gt;10,IF(AND(ISNUMBER('Test Sample Data'!J73),'Test Sample Data'!J73&lt;$B$1,'Test Sample Data'!J73&gt;0),'Test Sample Data'!J73,$B$1),"")</f>
        <v/>
      </c>
      <c r="K74" s="15" t="str">
        <f>IF(SUM('Test Sample Data'!K$3:K$98)&gt;10,IF(AND(ISNUMBER('Test Sample Data'!K73),'Test Sample Data'!K73&lt;$B$1,'Test Sample Data'!K73&gt;0),'Test Sample Data'!K73,$B$1),"")</f>
        <v/>
      </c>
      <c r="L74" s="15" t="str">
        <f>IF(SUM('Test Sample Data'!L$3:L$98)&gt;10,IF(AND(ISNUMBER('Test Sample Data'!L73),'Test Sample Data'!L73&lt;$B$1,'Test Sample Data'!L73&gt;0),'Test Sample Data'!L73,$B$1),"")</f>
        <v/>
      </c>
      <c r="M74" s="15" t="str">
        <f>IF(SUM('Test Sample Data'!M$3:M$98)&gt;10,IF(AND(ISNUMBER('Test Sample Data'!M73),'Test Sample Data'!M73&lt;$B$1,'Test Sample Data'!M73&gt;0),'Test Sample Data'!M73,$B$1),"")</f>
        <v/>
      </c>
      <c r="N74" s="15" t="str">
        <f>'Gene Table'!D73</f>
        <v>NM_004720</v>
      </c>
      <c r="O74" s="14" t="s">
        <v>289</v>
      </c>
      <c r="P74" s="15" t="str">
        <f>IF(SUM('Control Sample Data'!D$3:D$98)&gt;10,IF(AND(ISNUMBER('Control Sample Data'!D73),'Control Sample Data'!D73&lt;$B$1,'Control Sample Data'!D73&gt;0),'Control Sample Data'!D73,$B$1),"")</f>
        <v/>
      </c>
      <c r="Q74" s="15" t="str">
        <f>IF(SUM('Control Sample Data'!E$3:E$98)&gt;10,IF(AND(ISNUMBER('Control Sample Data'!E73),'Control Sample Data'!E73&lt;$B$1,'Control Sample Data'!E73&gt;0),'Control Sample Data'!E73,$B$1),"")</f>
        <v/>
      </c>
      <c r="R74" s="15" t="str">
        <f>IF(SUM('Control Sample Data'!F$3:F$98)&gt;10,IF(AND(ISNUMBER('Control Sample Data'!F73),'Control Sample Data'!F73&lt;$B$1,'Control Sample Data'!F73&gt;0),'Control Sample Data'!F73,$B$1),"")</f>
        <v/>
      </c>
      <c r="S74" s="15" t="str">
        <f>IF(SUM('Control Sample Data'!G$3:G$98)&gt;10,IF(AND(ISNUMBER('Control Sample Data'!G73),'Control Sample Data'!G73&lt;$B$1,'Control Sample Data'!G73&gt;0),'Control Sample Data'!G73,$B$1),"")</f>
        <v/>
      </c>
      <c r="T74" s="15" t="str">
        <f>IF(SUM('Control Sample Data'!H$3:H$98)&gt;10,IF(AND(ISNUMBER('Control Sample Data'!H73),'Control Sample Data'!H73&lt;$B$1,'Control Sample Data'!H73&gt;0),'Control Sample Data'!H73,$B$1),"")</f>
        <v/>
      </c>
      <c r="U74" s="15" t="str">
        <f>IF(SUM('Control Sample Data'!I$3:I$98)&gt;10,IF(AND(ISNUMBER('Control Sample Data'!I73),'Control Sample Data'!I73&lt;$B$1,'Control Sample Data'!I73&gt;0),'Control Sample Data'!I73,$B$1),"")</f>
        <v/>
      </c>
      <c r="V74" s="15" t="str">
        <f>IF(SUM('Control Sample Data'!J$3:J$98)&gt;10,IF(AND(ISNUMBER('Control Sample Data'!J73),'Control Sample Data'!J73&lt;$B$1,'Control Sample Data'!J73&gt;0),'Control Sample Data'!J73,$B$1),"")</f>
        <v/>
      </c>
      <c r="W74" s="15" t="str">
        <f>IF(SUM('Control Sample Data'!K$3:K$98)&gt;10,IF(AND(ISNUMBER('Control Sample Data'!K73),'Control Sample Data'!K73&lt;$B$1,'Control Sample Data'!K73&gt;0),'Control Sample Data'!K73,$B$1),"")</f>
        <v/>
      </c>
      <c r="X74" s="15" t="str">
        <f>IF(SUM('Control Sample Data'!L$3:L$98)&gt;10,IF(AND(ISNUMBER('Control Sample Data'!L73),'Control Sample Data'!L73&lt;$B$1,'Control Sample Data'!L73&gt;0),'Control Sample Data'!L73,$B$1),"")</f>
        <v/>
      </c>
      <c r="Y74" s="15" t="str">
        <f>IF(SUM('Control Sample Data'!M$3:M$98)&gt;10,IF(AND(ISNUMBER('Control Sample Data'!M73),'Control Sample Data'!M73&lt;$B$1,'Control Sample Data'!M73&gt;0),'Control Sample Data'!M73,$B$1),"")</f>
        <v/>
      </c>
      <c r="AT74" s="34" t="str">
        <f t="shared" si="64"/>
        <v/>
      </c>
      <c r="AU74" s="34" t="str">
        <f t="shared" si="65"/>
        <v/>
      </c>
      <c r="AV74" s="34" t="str">
        <f t="shared" si="66"/>
        <v/>
      </c>
      <c r="AW74" s="34" t="str">
        <f t="shared" si="67"/>
        <v/>
      </c>
      <c r="AX74" s="34" t="str">
        <f t="shared" si="68"/>
        <v/>
      </c>
      <c r="AY74" s="34" t="str">
        <f t="shared" si="69"/>
        <v/>
      </c>
      <c r="AZ74" s="34" t="str">
        <f t="shared" si="70"/>
        <v/>
      </c>
      <c r="BA74" s="34" t="str">
        <f t="shared" si="71"/>
        <v/>
      </c>
      <c r="BB74" s="34" t="str">
        <f t="shared" si="72"/>
        <v/>
      </c>
      <c r="BC74" s="34" t="str">
        <f t="shared" si="73"/>
        <v/>
      </c>
      <c r="BD74" s="34" t="str">
        <f t="shared" si="74"/>
        <v/>
      </c>
      <c r="BE74" s="34" t="str">
        <f t="shared" si="75"/>
        <v/>
      </c>
      <c r="BF74" s="34" t="str">
        <f t="shared" si="76"/>
        <v/>
      </c>
      <c r="BG74" s="34" t="str">
        <f t="shared" si="77"/>
        <v/>
      </c>
      <c r="BH74" s="34" t="str">
        <f t="shared" si="78"/>
        <v/>
      </c>
      <c r="BI74" s="34" t="str">
        <f t="shared" si="79"/>
        <v/>
      </c>
      <c r="BJ74" s="34" t="str">
        <f t="shared" si="80"/>
        <v/>
      </c>
      <c r="BK74" s="34" t="str">
        <f t="shared" si="81"/>
        <v/>
      </c>
      <c r="BL74" s="34" t="str">
        <f t="shared" si="82"/>
        <v/>
      </c>
      <c r="BM74" s="34" t="str">
        <f t="shared" si="83"/>
        <v/>
      </c>
      <c r="BN74" s="36" t="e">
        <f t="shared" si="84"/>
        <v>#DIV/0!</v>
      </c>
      <c r="BO74" s="36" t="e">
        <f t="shared" si="85"/>
        <v>#DIV/0!</v>
      </c>
      <c r="BP74" s="37" t="str">
        <f t="shared" si="86"/>
        <v/>
      </c>
      <c r="BQ74" s="37" t="str">
        <f t="shared" si="87"/>
        <v/>
      </c>
      <c r="BR74" s="37" t="str">
        <f t="shared" si="88"/>
        <v/>
      </c>
      <c r="BS74" s="37" t="str">
        <f t="shared" si="89"/>
        <v/>
      </c>
      <c r="BT74" s="37" t="str">
        <f t="shared" si="90"/>
        <v/>
      </c>
      <c r="BU74" s="37" t="str">
        <f t="shared" si="91"/>
        <v/>
      </c>
      <c r="BV74" s="37" t="str">
        <f t="shared" si="92"/>
        <v/>
      </c>
      <c r="BW74" s="37" t="str">
        <f t="shared" si="93"/>
        <v/>
      </c>
      <c r="BX74" s="37" t="str">
        <f t="shared" si="94"/>
        <v/>
      </c>
      <c r="BY74" s="37" t="str">
        <f t="shared" si="95"/>
        <v/>
      </c>
      <c r="BZ74" s="37" t="str">
        <f t="shared" si="96"/>
        <v/>
      </c>
      <c r="CA74" s="37" t="str">
        <f t="shared" si="97"/>
        <v/>
      </c>
      <c r="CB74" s="37" t="str">
        <f t="shared" si="98"/>
        <v/>
      </c>
      <c r="CC74" s="37" t="str">
        <f t="shared" si="99"/>
        <v/>
      </c>
      <c r="CD74" s="37" t="str">
        <f t="shared" si="100"/>
        <v/>
      </c>
      <c r="CE74" s="37" t="str">
        <f t="shared" si="101"/>
        <v/>
      </c>
      <c r="CF74" s="37" t="str">
        <f t="shared" si="102"/>
        <v/>
      </c>
      <c r="CG74" s="37" t="str">
        <f t="shared" si="103"/>
        <v/>
      </c>
      <c r="CH74" s="37" t="str">
        <f t="shared" si="104"/>
        <v/>
      </c>
      <c r="CI74" s="37" t="str">
        <f t="shared" si="105"/>
        <v/>
      </c>
    </row>
    <row r="75" spans="1:87" ht="12.75">
      <c r="A75" s="16"/>
      <c r="B75" s="14" t="str">
        <f>IF('Gene Table'!D74="","",'Gene Table'!D74)</f>
        <v>NM_001037334</v>
      </c>
      <c r="C75" s="14" t="s">
        <v>293</v>
      </c>
      <c r="D75" s="15" t="str">
        <f>IF(SUM('Test Sample Data'!D$3:D$98)&gt;10,IF(AND(ISNUMBER('Test Sample Data'!D74),'Test Sample Data'!D74&lt;$B$1,'Test Sample Data'!D74&gt;0),'Test Sample Data'!D74,$B$1),"")</f>
        <v/>
      </c>
      <c r="E75" s="15" t="str">
        <f>IF(SUM('Test Sample Data'!E$3:E$98)&gt;10,IF(AND(ISNUMBER('Test Sample Data'!E74),'Test Sample Data'!E74&lt;$B$1,'Test Sample Data'!E74&gt;0),'Test Sample Data'!E74,$B$1),"")</f>
        <v/>
      </c>
      <c r="F75" s="15" t="str">
        <f>IF(SUM('Test Sample Data'!F$3:F$98)&gt;10,IF(AND(ISNUMBER('Test Sample Data'!F74),'Test Sample Data'!F74&lt;$B$1,'Test Sample Data'!F74&gt;0),'Test Sample Data'!F74,$B$1),"")</f>
        <v/>
      </c>
      <c r="G75" s="15" t="str">
        <f>IF(SUM('Test Sample Data'!G$3:G$98)&gt;10,IF(AND(ISNUMBER('Test Sample Data'!G74),'Test Sample Data'!G74&lt;$B$1,'Test Sample Data'!G74&gt;0),'Test Sample Data'!G74,$B$1),"")</f>
        <v/>
      </c>
      <c r="H75" s="15" t="str">
        <f>IF(SUM('Test Sample Data'!H$3:H$98)&gt;10,IF(AND(ISNUMBER('Test Sample Data'!H74),'Test Sample Data'!H74&lt;$B$1,'Test Sample Data'!H74&gt;0),'Test Sample Data'!H74,$B$1),"")</f>
        <v/>
      </c>
      <c r="I75" s="15" t="str">
        <f>IF(SUM('Test Sample Data'!I$3:I$98)&gt;10,IF(AND(ISNUMBER('Test Sample Data'!I74),'Test Sample Data'!I74&lt;$B$1,'Test Sample Data'!I74&gt;0),'Test Sample Data'!I74,$B$1),"")</f>
        <v/>
      </c>
      <c r="J75" s="15" t="str">
        <f>IF(SUM('Test Sample Data'!J$3:J$98)&gt;10,IF(AND(ISNUMBER('Test Sample Data'!J74),'Test Sample Data'!J74&lt;$B$1,'Test Sample Data'!J74&gt;0),'Test Sample Data'!J74,$B$1),"")</f>
        <v/>
      </c>
      <c r="K75" s="15" t="str">
        <f>IF(SUM('Test Sample Data'!K$3:K$98)&gt;10,IF(AND(ISNUMBER('Test Sample Data'!K74),'Test Sample Data'!K74&lt;$B$1,'Test Sample Data'!K74&gt;0),'Test Sample Data'!K74,$B$1),"")</f>
        <v/>
      </c>
      <c r="L75" s="15" t="str">
        <f>IF(SUM('Test Sample Data'!L$3:L$98)&gt;10,IF(AND(ISNUMBER('Test Sample Data'!L74),'Test Sample Data'!L74&lt;$B$1,'Test Sample Data'!L74&gt;0),'Test Sample Data'!L74,$B$1),"")</f>
        <v/>
      </c>
      <c r="M75" s="15" t="str">
        <f>IF(SUM('Test Sample Data'!M$3:M$98)&gt;10,IF(AND(ISNUMBER('Test Sample Data'!M74),'Test Sample Data'!M74&lt;$B$1,'Test Sample Data'!M74&gt;0),'Test Sample Data'!M74,$B$1),"")</f>
        <v/>
      </c>
      <c r="N75" s="15" t="str">
        <f>'Gene Table'!D74</f>
        <v>NM_001037334</v>
      </c>
      <c r="O75" s="14" t="s">
        <v>293</v>
      </c>
      <c r="P75" s="15" t="str">
        <f>IF(SUM('Control Sample Data'!D$3:D$98)&gt;10,IF(AND(ISNUMBER('Control Sample Data'!D74),'Control Sample Data'!D74&lt;$B$1,'Control Sample Data'!D74&gt;0),'Control Sample Data'!D74,$B$1),"")</f>
        <v/>
      </c>
      <c r="Q75" s="15" t="str">
        <f>IF(SUM('Control Sample Data'!E$3:E$98)&gt;10,IF(AND(ISNUMBER('Control Sample Data'!E74),'Control Sample Data'!E74&lt;$B$1,'Control Sample Data'!E74&gt;0),'Control Sample Data'!E74,$B$1),"")</f>
        <v/>
      </c>
      <c r="R75" s="15" t="str">
        <f>IF(SUM('Control Sample Data'!F$3:F$98)&gt;10,IF(AND(ISNUMBER('Control Sample Data'!F74),'Control Sample Data'!F74&lt;$B$1,'Control Sample Data'!F74&gt;0),'Control Sample Data'!F74,$B$1),"")</f>
        <v/>
      </c>
      <c r="S75" s="15" t="str">
        <f>IF(SUM('Control Sample Data'!G$3:G$98)&gt;10,IF(AND(ISNUMBER('Control Sample Data'!G74),'Control Sample Data'!G74&lt;$B$1,'Control Sample Data'!G74&gt;0),'Control Sample Data'!G74,$B$1),"")</f>
        <v/>
      </c>
      <c r="T75" s="15" t="str">
        <f>IF(SUM('Control Sample Data'!H$3:H$98)&gt;10,IF(AND(ISNUMBER('Control Sample Data'!H74),'Control Sample Data'!H74&lt;$B$1,'Control Sample Data'!H74&gt;0),'Control Sample Data'!H74,$B$1),"")</f>
        <v/>
      </c>
      <c r="U75" s="15" t="str">
        <f>IF(SUM('Control Sample Data'!I$3:I$98)&gt;10,IF(AND(ISNUMBER('Control Sample Data'!I74),'Control Sample Data'!I74&lt;$B$1,'Control Sample Data'!I74&gt;0),'Control Sample Data'!I74,$B$1),"")</f>
        <v/>
      </c>
      <c r="V75" s="15" t="str">
        <f>IF(SUM('Control Sample Data'!J$3:J$98)&gt;10,IF(AND(ISNUMBER('Control Sample Data'!J74),'Control Sample Data'!J74&lt;$B$1,'Control Sample Data'!J74&gt;0),'Control Sample Data'!J74,$B$1),"")</f>
        <v/>
      </c>
      <c r="W75" s="15" t="str">
        <f>IF(SUM('Control Sample Data'!K$3:K$98)&gt;10,IF(AND(ISNUMBER('Control Sample Data'!K74),'Control Sample Data'!K74&lt;$B$1,'Control Sample Data'!K74&gt;0),'Control Sample Data'!K74,$B$1),"")</f>
        <v/>
      </c>
      <c r="X75" s="15" t="str">
        <f>IF(SUM('Control Sample Data'!L$3:L$98)&gt;10,IF(AND(ISNUMBER('Control Sample Data'!L74),'Control Sample Data'!L74&lt;$B$1,'Control Sample Data'!L74&gt;0),'Control Sample Data'!L74,$B$1),"")</f>
        <v/>
      </c>
      <c r="Y75" s="15" t="str">
        <f>IF(SUM('Control Sample Data'!M$3:M$98)&gt;10,IF(AND(ISNUMBER('Control Sample Data'!M74),'Control Sample Data'!M74&lt;$B$1,'Control Sample Data'!M74&gt;0),'Control Sample Data'!M74,$B$1),"")</f>
        <v/>
      </c>
      <c r="AT75" s="34" t="str">
        <f t="shared" si="64"/>
        <v/>
      </c>
      <c r="AU75" s="34" t="str">
        <f t="shared" si="65"/>
        <v/>
      </c>
      <c r="AV75" s="34" t="str">
        <f t="shared" si="66"/>
        <v/>
      </c>
      <c r="AW75" s="34" t="str">
        <f t="shared" si="67"/>
        <v/>
      </c>
      <c r="AX75" s="34" t="str">
        <f t="shared" si="68"/>
        <v/>
      </c>
      <c r="AY75" s="34" t="str">
        <f t="shared" si="69"/>
        <v/>
      </c>
      <c r="AZ75" s="34" t="str">
        <f t="shared" si="70"/>
        <v/>
      </c>
      <c r="BA75" s="34" t="str">
        <f t="shared" si="71"/>
        <v/>
      </c>
      <c r="BB75" s="34" t="str">
        <f t="shared" si="72"/>
        <v/>
      </c>
      <c r="BC75" s="34" t="str">
        <f t="shared" si="73"/>
        <v/>
      </c>
      <c r="BD75" s="34" t="str">
        <f t="shared" si="74"/>
        <v/>
      </c>
      <c r="BE75" s="34" t="str">
        <f t="shared" si="75"/>
        <v/>
      </c>
      <c r="BF75" s="34" t="str">
        <f t="shared" si="76"/>
        <v/>
      </c>
      <c r="BG75" s="34" t="str">
        <f t="shared" si="77"/>
        <v/>
      </c>
      <c r="BH75" s="34" t="str">
        <f t="shared" si="78"/>
        <v/>
      </c>
      <c r="BI75" s="34" t="str">
        <f t="shared" si="79"/>
        <v/>
      </c>
      <c r="BJ75" s="34" t="str">
        <f t="shared" si="80"/>
        <v/>
      </c>
      <c r="BK75" s="34" t="str">
        <f t="shared" si="81"/>
        <v/>
      </c>
      <c r="BL75" s="34" t="str">
        <f t="shared" si="82"/>
        <v/>
      </c>
      <c r="BM75" s="34" t="str">
        <f t="shared" si="83"/>
        <v/>
      </c>
      <c r="BN75" s="36" t="e">
        <f t="shared" si="84"/>
        <v>#DIV/0!</v>
      </c>
      <c r="BO75" s="36" t="e">
        <f t="shared" si="85"/>
        <v>#DIV/0!</v>
      </c>
      <c r="BP75" s="37" t="str">
        <f t="shared" si="86"/>
        <v/>
      </c>
      <c r="BQ75" s="37" t="str">
        <f t="shared" si="87"/>
        <v/>
      </c>
      <c r="BR75" s="37" t="str">
        <f t="shared" si="88"/>
        <v/>
      </c>
      <c r="BS75" s="37" t="str">
        <f t="shared" si="89"/>
        <v/>
      </c>
      <c r="BT75" s="37" t="str">
        <f t="shared" si="90"/>
        <v/>
      </c>
      <c r="BU75" s="37" t="str">
        <f t="shared" si="91"/>
        <v/>
      </c>
      <c r="BV75" s="37" t="str">
        <f t="shared" si="92"/>
        <v/>
      </c>
      <c r="BW75" s="37" t="str">
        <f t="shared" si="93"/>
        <v/>
      </c>
      <c r="BX75" s="37" t="str">
        <f t="shared" si="94"/>
        <v/>
      </c>
      <c r="BY75" s="37" t="str">
        <f t="shared" si="95"/>
        <v/>
      </c>
      <c r="BZ75" s="37" t="str">
        <f t="shared" si="96"/>
        <v/>
      </c>
      <c r="CA75" s="37" t="str">
        <f t="shared" si="97"/>
        <v/>
      </c>
      <c r="CB75" s="37" t="str">
        <f t="shared" si="98"/>
        <v/>
      </c>
      <c r="CC75" s="37" t="str">
        <f t="shared" si="99"/>
        <v/>
      </c>
      <c r="CD75" s="37" t="str">
        <f t="shared" si="100"/>
        <v/>
      </c>
      <c r="CE75" s="37" t="str">
        <f t="shared" si="101"/>
        <v/>
      </c>
      <c r="CF75" s="37" t="str">
        <f t="shared" si="102"/>
        <v/>
      </c>
      <c r="CG75" s="37" t="str">
        <f t="shared" si="103"/>
        <v/>
      </c>
      <c r="CH75" s="37" t="str">
        <f t="shared" si="104"/>
        <v/>
      </c>
      <c r="CI75" s="37" t="str">
        <f t="shared" si="105"/>
        <v/>
      </c>
    </row>
    <row r="76" spans="1:87" ht="12.75">
      <c r="A76" s="16"/>
      <c r="B76" s="14" t="str">
        <f>IF('Gene Table'!D75="","",'Gene Table'!D75)</f>
        <v>NM_005443</v>
      </c>
      <c r="C76" s="14" t="s">
        <v>297</v>
      </c>
      <c r="D76" s="15" t="str">
        <f>IF(SUM('Test Sample Data'!D$3:D$98)&gt;10,IF(AND(ISNUMBER('Test Sample Data'!D75),'Test Sample Data'!D75&lt;$B$1,'Test Sample Data'!D75&gt;0),'Test Sample Data'!D75,$B$1),"")</f>
        <v/>
      </c>
      <c r="E76" s="15" t="str">
        <f>IF(SUM('Test Sample Data'!E$3:E$98)&gt;10,IF(AND(ISNUMBER('Test Sample Data'!E75),'Test Sample Data'!E75&lt;$B$1,'Test Sample Data'!E75&gt;0),'Test Sample Data'!E75,$B$1),"")</f>
        <v/>
      </c>
      <c r="F76" s="15" t="str">
        <f>IF(SUM('Test Sample Data'!F$3:F$98)&gt;10,IF(AND(ISNUMBER('Test Sample Data'!F75),'Test Sample Data'!F75&lt;$B$1,'Test Sample Data'!F75&gt;0),'Test Sample Data'!F75,$B$1),"")</f>
        <v/>
      </c>
      <c r="G76" s="15" t="str">
        <f>IF(SUM('Test Sample Data'!G$3:G$98)&gt;10,IF(AND(ISNUMBER('Test Sample Data'!G75),'Test Sample Data'!G75&lt;$B$1,'Test Sample Data'!G75&gt;0),'Test Sample Data'!G75,$B$1),"")</f>
        <v/>
      </c>
      <c r="H76" s="15" t="str">
        <f>IF(SUM('Test Sample Data'!H$3:H$98)&gt;10,IF(AND(ISNUMBER('Test Sample Data'!H75),'Test Sample Data'!H75&lt;$B$1,'Test Sample Data'!H75&gt;0),'Test Sample Data'!H75,$B$1),"")</f>
        <v/>
      </c>
      <c r="I76" s="15" t="str">
        <f>IF(SUM('Test Sample Data'!I$3:I$98)&gt;10,IF(AND(ISNUMBER('Test Sample Data'!I75),'Test Sample Data'!I75&lt;$B$1,'Test Sample Data'!I75&gt;0),'Test Sample Data'!I75,$B$1),"")</f>
        <v/>
      </c>
      <c r="J76" s="15" t="str">
        <f>IF(SUM('Test Sample Data'!J$3:J$98)&gt;10,IF(AND(ISNUMBER('Test Sample Data'!J75),'Test Sample Data'!J75&lt;$B$1,'Test Sample Data'!J75&gt;0),'Test Sample Data'!J75,$B$1),"")</f>
        <v/>
      </c>
      <c r="K76" s="15" t="str">
        <f>IF(SUM('Test Sample Data'!K$3:K$98)&gt;10,IF(AND(ISNUMBER('Test Sample Data'!K75),'Test Sample Data'!K75&lt;$B$1,'Test Sample Data'!K75&gt;0),'Test Sample Data'!K75,$B$1),"")</f>
        <v/>
      </c>
      <c r="L76" s="15" t="str">
        <f>IF(SUM('Test Sample Data'!L$3:L$98)&gt;10,IF(AND(ISNUMBER('Test Sample Data'!L75),'Test Sample Data'!L75&lt;$B$1,'Test Sample Data'!L75&gt;0),'Test Sample Data'!L75,$B$1),"")</f>
        <v/>
      </c>
      <c r="M76" s="15" t="str">
        <f>IF(SUM('Test Sample Data'!M$3:M$98)&gt;10,IF(AND(ISNUMBER('Test Sample Data'!M75),'Test Sample Data'!M75&lt;$B$1,'Test Sample Data'!M75&gt;0),'Test Sample Data'!M75,$B$1),"")</f>
        <v/>
      </c>
      <c r="N76" s="15" t="str">
        <f>'Gene Table'!D75</f>
        <v>NM_005443</v>
      </c>
      <c r="O76" s="14" t="s">
        <v>297</v>
      </c>
      <c r="P76" s="15" t="str">
        <f>IF(SUM('Control Sample Data'!D$3:D$98)&gt;10,IF(AND(ISNUMBER('Control Sample Data'!D75),'Control Sample Data'!D75&lt;$B$1,'Control Sample Data'!D75&gt;0),'Control Sample Data'!D75,$B$1),"")</f>
        <v/>
      </c>
      <c r="Q76" s="15" t="str">
        <f>IF(SUM('Control Sample Data'!E$3:E$98)&gt;10,IF(AND(ISNUMBER('Control Sample Data'!E75),'Control Sample Data'!E75&lt;$B$1,'Control Sample Data'!E75&gt;0),'Control Sample Data'!E75,$B$1),"")</f>
        <v/>
      </c>
      <c r="R76" s="15" t="str">
        <f>IF(SUM('Control Sample Data'!F$3:F$98)&gt;10,IF(AND(ISNUMBER('Control Sample Data'!F75),'Control Sample Data'!F75&lt;$B$1,'Control Sample Data'!F75&gt;0),'Control Sample Data'!F75,$B$1),"")</f>
        <v/>
      </c>
      <c r="S76" s="15" t="str">
        <f>IF(SUM('Control Sample Data'!G$3:G$98)&gt;10,IF(AND(ISNUMBER('Control Sample Data'!G75),'Control Sample Data'!G75&lt;$B$1,'Control Sample Data'!G75&gt;0),'Control Sample Data'!G75,$B$1),"")</f>
        <v/>
      </c>
      <c r="T76" s="15" t="str">
        <f>IF(SUM('Control Sample Data'!H$3:H$98)&gt;10,IF(AND(ISNUMBER('Control Sample Data'!H75),'Control Sample Data'!H75&lt;$B$1,'Control Sample Data'!H75&gt;0),'Control Sample Data'!H75,$B$1),"")</f>
        <v/>
      </c>
      <c r="U76" s="15" t="str">
        <f>IF(SUM('Control Sample Data'!I$3:I$98)&gt;10,IF(AND(ISNUMBER('Control Sample Data'!I75),'Control Sample Data'!I75&lt;$B$1,'Control Sample Data'!I75&gt;0),'Control Sample Data'!I75,$B$1),"")</f>
        <v/>
      </c>
      <c r="V76" s="15" t="str">
        <f>IF(SUM('Control Sample Data'!J$3:J$98)&gt;10,IF(AND(ISNUMBER('Control Sample Data'!J75),'Control Sample Data'!J75&lt;$B$1,'Control Sample Data'!J75&gt;0),'Control Sample Data'!J75,$B$1),"")</f>
        <v/>
      </c>
      <c r="W76" s="15" t="str">
        <f>IF(SUM('Control Sample Data'!K$3:K$98)&gt;10,IF(AND(ISNUMBER('Control Sample Data'!K75),'Control Sample Data'!K75&lt;$B$1,'Control Sample Data'!K75&gt;0),'Control Sample Data'!K75,$B$1),"")</f>
        <v/>
      </c>
      <c r="X76" s="15" t="str">
        <f>IF(SUM('Control Sample Data'!L$3:L$98)&gt;10,IF(AND(ISNUMBER('Control Sample Data'!L75),'Control Sample Data'!L75&lt;$B$1,'Control Sample Data'!L75&gt;0),'Control Sample Data'!L75,$B$1),"")</f>
        <v/>
      </c>
      <c r="Y76" s="15" t="str">
        <f>IF(SUM('Control Sample Data'!M$3:M$98)&gt;10,IF(AND(ISNUMBER('Control Sample Data'!M75),'Control Sample Data'!M75&lt;$B$1,'Control Sample Data'!M75&gt;0),'Control Sample Data'!M75,$B$1),"")</f>
        <v/>
      </c>
      <c r="AT76" s="34" t="str">
        <f t="shared" si="64"/>
        <v/>
      </c>
      <c r="AU76" s="34" t="str">
        <f t="shared" si="65"/>
        <v/>
      </c>
      <c r="AV76" s="34" t="str">
        <f t="shared" si="66"/>
        <v/>
      </c>
      <c r="AW76" s="34" t="str">
        <f t="shared" si="67"/>
        <v/>
      </c>
      <c r="AX76" s="34" t="str">
        <f t="shared" si="68"/>
        <v/>
      </c>
      <c r="AY76" s="34" t="str">
        <f t="shared" si="69"/>
        <v/>
      </c>
      <c r="AZ76" s="34" t="str">
        <f t="shared" si="70"/>
        <v/>
      </c>
      <c r="BA76" s="34" t="str">
        <f t="shared" si="71"/>
        <v/>
      </c>
      <c r="BB76" s="34" t="str">
        <f t="shared" si="72"/>
        <v/>
      </c>
      <c r="BC76" s="34" t="str">
        <f t="shared" si="73"/>
        <v/>
      </c>
      <c r="BD76" s="34" t="str">
        <f t="shared" si="74"/>
        <v/>
      </c>
      <c r="BE76" s="34" t="str">
        <f t="shared" si="75"/>
        <v/>
      </c>
      <c r="BF76" s="34" t="str">
        <f t="shared" si="76"/>
        <v/>
      </c>
      <c r="BG76" s="34" t="str">
        <f t="shared" si="77"/>
        <v/>
      </c>
      <c r="BH76" s="34" t="str">
        <f t="shared" si="78"/>
        <v/>
      </c>
      <c r="BI76" s="34" t="str">
        <f t="shared" si="79"/>
        <v/>
      </c>
      <c r="BJ76" s="34" t="str">
        <f t="shared" si="80"/>
        <v/>
      </c>
      <c r="BK76" s="34" t="str">
        <f t="shared" si="81"/>
        <v/>
      </c>
      <c r="BL76" s="34" t="str">
        <f t="shared" si="82"/>
        <v/>
      </c>
      <c r="BM76" s="34" t="str">
        <f t="shared" si="83"/>
        <v/>
      </c>
      <c r="BN76" s="36" t="e">
        <f t="shared" si="84"/>
        <v>#DIV/0!</v>
      </c>
      <c r="BO76" s="36" t="e">
        <f t="shared" si="85"/>
        <v>#DIV/0!</v>
      </c>
      <c r="BP76" s="37" t="str">
        <f t="shared" si="86"/>
        <v/>
      </c>
      <c r="BQ76" s="37" t="str">
        <f t="shared" si="87"/>
        <v/>
      </c>
      <c r="BR76" s="37" t="str">
        <f t="shared" si="88"/>
        <v/>
      </c>
      <c r="BS76" s="37" t="str">
        <f t="shared" si="89"/>
        <v/>
      </c>
      <c r="BT76" s="37" t="str">
        <f t="shared" si="90"/>
        <v/>
      </c>
      <c r="BU76" s="37" t="str">
        <f t="shared" si="91"/>
        <v/>
      </c>
      <c r="BV76" s="37" t="str">
        <f t="shared" si="92"/>
        <v/>
      </c>
      <c r="BW76" s="37" t="str">
        <f t="shared" si="93"/>
        <v/>
      </c>
      <c r="BX76" s="37" t="str">
        <f t="shared" si="94"/>
        <v/>
      </c>
      <c r="BY76" s="37" t="str">
        <f t="shared" si="95"/>
        <v/>
      </c>
      <c r="BZ76" s="37" t="str">
        <f t="shared" si="96"/>
        <v/>
      </c>
      <c r="CA76" s="37" t="str">
        <f t="shared" si="97"/>
        <v/>
      </c>
      <c r="CB76" s="37" t="str">
        <f t="shared" si="98"/>
        <v/>
      </c>
      <c r="CC76" s="37" t="str">
        <f t="shared" si="99"/>
        <v/>
      </c>
      <c r="CD76" s="37" t="str">
        <f t="shared" si="100"/>
        <v/>
      </c>
      <c r="CE76" s="37" t="str">
        <f t="shared" si="101"/>
        <v/>
      </c>
      <c r="CF76" s="37" t="str">
        <f t="shared" si="102"/>
        <v/>
      </c>
      <c r="CG76" s="37" t="str">
        <f t="shared" si="103"/>
        <v/>
      </c>
      <c r="CH76" s="37" t="str">
        <f t="shared" si="104"/>
        <v/>
      </c>
      <c r="CI76" s="37" t="str">
        <f t="shared" si="105"/>
        <v/>
      </c>
    </row>
    <row r="77" spans="1:87" ht="12.75">
      <c r="A77" s="16"/>
      <c r="B77" s="14" t="str">
        <f>IF('Gene Table'!D76="","",'Gene Table'!D76)</f>
        <v>NM_005679</v>
      </c>
      <c r="C77" s="14" t="s">
        <v>301</v>
      </c>
      <c r="D77" s="15" t="str">
        <f>IF(SUM('Test Sample Data'!D$3:D$98)&gt;10,IF(AND(ISNUMBER('Test Sample Data'!D76),'Test Sample Data'!D76&lt;$B$1,'Test Sample Data'!D76&gt;0),'Test Sample Data'!D76,$B$1),"")</f>
        <v/>
      </c>
      <c r="E77" s="15" t="str">
        <f>IF(SUM('Test Sample Data'!E$3:E$98)&gt;10,IF(AND(ISNUMBER('Test Sample Data'!E76),'Test Sample Data'!E76&lt;$B$1,'Test Sample Data'!E76&gt;0),'Test Sample Data'!E76,$B$1),"")</f>
        <v/>
      </c>
      <c r="F77" s="15" t="str">
        <f>IF(SUM('Test Sample Data'!F$3:F$98)&gt;10,IF(AND(ISNUMBER('Test Sample Data'!F76),'Test Sample Data'!F76&lt;$B$1,'Test Sample Data'!F76&gt;0),'Test Sample Data'!F76,$B$1),"")</f>
        <v/>
      </c>
      <c r="G77" s="15" t="str">
        <f>IF(SUM('Test Sample Data'!G$3:G$98)&gt;10,IF(AND(ISNUMBER('Test Sample Data'!G76),'Test Sample Data'!G76&lt;$B$1,'Test Sample Data'!G76&gt;0),'Test Sample Data'!G76,$B$1),"")</f>
        <v/>
      </c>
      <c r="H77" s="15" t="str">
        <f>IF(SUM('Test Sample Data'!H$3:H$98)&gt;10,IF(AND(ISNUMBER('Test Sample Data'!H76),'Test Sample Data'!H76&lt;$B$1,'Test Sample Data'!H76&gt;0),'Test Sample Data'!H76,$B$1),"")</f>
        <v/>
      </c>
      <c r="I77" s="15" t="str">
        <f>IF(SUM('Test Sample Data'!I$3:I$98)&gt;10,IF(AND(ISNUMBER('Test Sample Data'!I76),'Test Sample Data'!I76&lt;$B$1,'Test Sample Data'!I76&gt;0),'Test Sample Data'!I76,$B$1),"")</f>
        <v/>
      </c>
      <c r="J77" s="15" t="str">
        <f>IF(SUM('Test Sample Data'!J$3:J$98)&gt;10,IF(AND(ISNUMBER('Test Sample Data'!J76),'Test Sample Data'!J76&lt;$B$1,'Test Sample Data'!J76&gt;0),'Test Sample Data'!J76,$B$1),"")</f>
        <v/>
      </c>
      <c r="K77" s="15" t="str">
        <f>IF(SUM('Test Sample Data'!K$3:K$98)&gt;10,IF(AND(ISNUMBER('Test Sample Data'!K76),'Test Sample Data'!K76&lt;$B$1,'Test Sample Data'!K76&gt;0),'Test Sample Data'!K76,$B$1),"")</f>
        <v/>
      </c>
      <c r="L77" s="15" t="str">
        <f>IF(SUM('Test Sample Data'!L$3:L$98)&gt;10,IF(AND(ISNUMBER('Test Sample Data'!L76),'Test Sample Data'!L76&lt;$B$1,'Test Sample Data'!L76&gt;0),'Test Sample Data'!L76,$B$1),"")</f>
        <v/>
      </c>
      <c r="M77" s="15" t="str">
        <f>IF(SUM('Test Sample Data'!M$3:M$98)&gt;10,IF(AND(ISNUMBER('Test Sample Data'!M76),'Test Sample Data'!M76&lt;$B$1,'Test Sample Data'!M76&gt;0),'Test Sample Data'!M76,$B$1),"")</f>
        <v/>
      </c>
      <c r="N77" s="15" t="str">
        <f>'Gene Table'!D76</f>
        <v>NM_005679</v>
      </c>
      <c r="O77" s="14" t="s">
        <v>301</v>
      </c>
      <c r="P77" s="15" t="str">
        <f>IF(SUM('Control Sample Data'!D$3:D$98)&gt;10,IF(AND(ISNUMBER('Control Sample Data'!D76),'Control Sample Data'!D76&lt;$B$1,'Control Sample Data'!D76&gt;0),'Control Sample Data'!D76,$B$1),"")</f>
        <v/>
      </c>
      <c r="Q77" s="15" t="str">
        <f>IF(SUM('Control Sample Data'!E$3:E$98)&gt;10,IF(AND(ISNUMBER('Control Sample Data'!E76),'Control Sample Data'!E76&lt;$B$1,'Control Sample Data'!E76&gt;0),'Control Sample Data'!E76,$B$1),"")</f>
        <v/>
      </c>
      <c r="R77" s="15" t="str">
        <f>IF(SUM('Control Sample Data'!F$3:F$98)&gt;10,IF(AND(ISNUMBER('Control Sample Data'!F76),'Control Sample Data'!F76&lt;$B$1,'Control Sample Data'!F76&gt;0),'Control Sample Data'!F76,$B$1),"")</f>
        <v/>
      </c>
      <c r="S77" s="15" t="str">
        <f>IF(SUM('Control Sample Data'!G$3:G$98)&gt;10,IF(AND(ISNUMBER('Control Sample Data'!G76),'Control Sample Data'!G76&lt;$B$1,'Control Sample Data'!G76&gt;0),'Control Sample Data'!G76,$B$1),"")</f>
        <v/>
      </c>
      <c r="T77" s="15" t="str">
        <f>IF(SUM('Control Sample Data'!H$3:H$98)&gt;10,IF(AND(ISNUMBER('Control Sample Data'!H76),'Control Sample Data'!H76&lt;$B$1,'Control Sample Data'!H76&gt;0),'Control Sample Data'!H76,$B$1),"")</f>
        <v/>
      </c>
      <c r="U77" s="15" t="str">
        <f>IF(SUM('Control Sample Data'!I$3:I$98)&gt;10,IF(AND(ISNUMBER('Control Sample Data'!I76),'Control Sample Data'!I76&lt;$B$1,'Control Sample Data'!I76&gt;0),'Control Sample Data'!I76,$B$1),"")</f>
        <v/>
      </c>
      <c r="V77" s="15" t="str">
        <f>IF(SUM('Control Sample Data'!J$3:J$98)&gt;10,IF(AND(ISNUMBER('Control Sample Data'!J76),'Control Sample Data'!J76&lt;$B$1,'Control Sample Data'!J76&gt;0),'Control Sample Data'!J76,$B$1),"")</f>
        <v/>
      </c>
      <c r="W77" s="15" t="str">
        <f>IF(SUM('Control Sample Data'!K$3:K$98)&gt;10,IF(AND(ISNUMBER('Control Sample Data'!K76),'Control Sample Data'!K76&lt;$B$1,'Control Sample Data'!K76&gt;0),'Control Sample Data'!K76,$B$1),"")</f>
        <v/>
      </c>
      <c r="X77" s="15" t="str">
        <f>IF(SUM('Control Sample Data'!L$3:L$98)&gt;10,IF(AND(ISNUMBER('Control Sample Data'!L76),'Control Sample Data'!L76&lt;$B$1,'Control Sample Data'!L76&gt;0),'Control Sample Data'!L76,$B$1),"")</f>
        <v/>
      </c>
      <c r="Y77" s="15" t="str">
        <f>IF(SUM('Control Sample Data'!M$3:M$98)&gt;10,IF(AND(ISNUMBER('Control Sample Data'!M76),'Control Sample Data'!M76&lt;$B$1,'Control Sample Data'!M76&gt;0),'Control Sample Data'!M76,$B$1),"")</f>
        <v/>
      </c>
      <c r="AT77" s="34" t="str">
        <f t="shared" si="64"/>
        <v/>
      </c>
      <c r="AU77" s="34" t="str">
        <f t="shared" si="65"/>
        <v/>
      </c>
      <c r="AV77" s="34" t="str">
        <f t="shared" si="66"/>
        <v/>
      </c>
      <c r="AW77" s="34" t="str">
        <f t="shared" si="67"/>
        <v/>
      </c>
      <c r="AX77" s="34" t="str">
        <f t="shared" si="68"/>
        <v/>
      </c>
      <c r="AY77" s="34" t="str">
        <f t="shared" si="69"/>
        <v/>
      </c>
      <c r="AZ77" s="34" t="str">
        <f t="shared" si="70"/>
        <v/>
      </c>
      <c r="BA77" s="34" t="str">
        <f t="shared" si="71"/>
        <v/>
      </c>
      <c r="BB77" s="34" t="str">
        <f t="shared" si="72"/>
        <v/>
      </c>
      <c r="BC77" s="34" t="str">
        <f t="shared" si="73"/>
        <v/>
      </c>
      <c r="BD77" s="34" t="str">
        <f t="shared" si="74"/>
        <v/>
      </c>
      <c r="BE77" s="34" t="str">
        <f t="shared" si="75"/>
        <v/>
      </c>
      <c r="BF77" s="34" t="str">
        <f t="shared" si="76"/>
        <v/>
      </c>
      <c r="BG77" s="34" t="str">
        <f t="shared" si="77"/>
        <v/>
      </c>
      <c r="BH77" s="34" t="str">
        <f t="shared" si="78"/>
        <v/>
      </c>
      <c r="BI77" s="34" t="str">
        <f t="shared" si="79"/>
        <v/>
      </c>
      <c r="BJ77" s="34" t="str">
        <f t="shared" si="80"/>
        <v/>
      </c>
      <c r="BK77" s="34" t="str">
        <f t="shared" si="81"/>
        <v/>
      </c>
      <c r="BL77" s="34" t="str">
        <f t="shared" si="82"/>
        <v/>
      </c>
      <c r="BM77" s="34" t="str">
        <f t="shared" si="83"/>
        <v/>
      </c>
      <c r="BN77" s="36" t="e">
        <f t="shared" si="84"/>
        <v>#DIV/0!</v>
      </c>
      <c r="BO77" s="36" t="e">
        <f t="shared" si="85"/>
        <v>#DIV/0!</v>
      </c>
      <c r="BP77" s="37" t="str">
        <f t="shared" si="86"/>
        <v/>
      </c>
      <c r="BQ77" s="37" t="str">
        <f t="shared" si="87"/>
        <v/>
      </c>
      <c r="BR77" s="37" t="str">
        <f t="shared" si="88"/>
        <v/>
      </c>
      <c r="BS77" s="37" t="str">
        <f t="shared" si="89"/>
        <v/>
      </c>
      <c r="BT77" s="37" t="str">
        <f t="shared" si="90"/>
        <v/>
      </c>
      <c r="BU77" s="37" t="str">
        <f t="shared" si="91"/>
        <v/>
      </c>
      <c r="BV77" s="37" t="str">
        <f t="shared" si="92"/>
        <v/>
      </c>
      <c r="BW77" s="37" t="str">
        <f t="shared" si="93"/>
        <v/>
      </c>
      <c r="BX77" s="37" t="str">
        <f t="shared" si="94"/>
        <v/>
      </c>
      <c r="BY77" s="37" t="str">
        <f t="shared" si="95"/>
        <v/>
      </c>
      <c r="BZ77" s="37" t="str">
        <f t="shared" si="96"/>
        <v/>
      </c>
      <c r="CA77" s="37" t="str">
        <f t="shared" si="97"/>
        <v/>
      </c>
      <c r="CB77" s="37" t="str">
        <f t="shared" si="98"/>
        <v/>
      </c>
      <c r="CC77" s="37" t="str">
        <f t="shared" si="99"/>
        <v/>
      </c>
      <c r="CD77" s="37" t="str">
        <f t="shared" si="100"/>
        <v/>
      </c>
      <c r="CE77" s="37" t="str">
        <f t="shared" si="101"/>
        <v/>
      </c>
      <c r="CF77" s="37" t="str">
        <f t="shared" si="102"/>
        <v/>
      </c>
      <c r="CG77" s="37" t="str">
        <f t="shared" si="103"/>
        <v/>
      </c>
      <c r="CH77" s="37" t="str">
        <f t="shared" si="104"/>
        <v/>
      </c>
      <c r="CI77" s="37" t="str">
        <f t="shared" si="105"/>
        <v/>
      </c>
    </row>
    <row r="78" spans="1:87" ht="12.75">
      <c r="A78" s="16"/>
      <c r="B78" s="14" t="str">
        <f>IF('Gene Table'!D77="","",'Gene Table'!D77)</f>
        <v>NM_001759</v>
      </c>
      <c r="C78" s="14" t="s">
        <v>305</v>
      </c>
      <c r="D78" s="15" t="str">
        <f>IF(SUM('Test Sample Data'!D$3:D$98)&gt;10,IF(AND(ISNUMBER('Test Sample Data'!D77),'Test Sample Data'!D77&lt;$B$1,'Test Sample Data'!D77&gt;0),'Test Sample Data'!D77,$B$1),"")</f>
        <v/>
      </c>
      <c r="E78" s="15" t="str">
        <f>IF(SUM('Test Sample Data'!E$3:E$98)&gt;10,IF(AND(ISNUMBER('Test Sample Data'!E77),'Test Sample Data'!E77&lt;$B$1,'Test Sample Data'!E77&gt;0),'Test Sample Data'!E77,$B$1),"")</f>
        <v/>
      </c>
      <c r="F78" s="15" t="str">
        <f>IF(SUM('Test Sample Data'!F$3:F$98)&gt;10,IF(AND(ISNUMBER('Test Sample Data'!F77),'Test Sample Data'!F77&lt;$B$1,'Test Sample Data'!F77&gt;0),'Test Sample Data'!F77,$B$1),"")</f>
        <v/>
      </c>
      <c r="G78" s="15" t="str">
        <f>IF(SUM('Test Sample Data'!G$3:G$98)&gt;10,IF(AND(ISNUMBER('Test Sample Data'!G77),'Test Sample Data'!G77&lt;$B$1,'Test Sample Data'!G77&gt;0),'Test Sample Data'!G77,$B$1),"")</f>
        <v/>
      </c>
      <c r="H78" s="15" t="str">
        <f>IF(SUM('Test Sample Data'!H$3:H$98)&gt;10,IF(AND(ISNUMBER('Test Sample Data'!H77),'Test Sample Data'!H77&lt;$B$1,'Test Sample Data'!H77&gt;0),'Test Sample Data'!H77,$B$1),"")</f>
        <v/>
      </c>
      <c r="I78" s="15" t="str">
        <f>IF(SUM('Test Sample Data'!I$3:I$98)&gt;10,IF(AND(ISNUMBER('Test Sample Data'!I77),'Test Sample Data'!I77&lt;$B$1,'Test Sample Data'!I77&gt;0),'Test Sample Data'!I77,$B$1),"")</f>
        <v/>
      </c>
      <c r="J78" s="15" t="str">
        <f>IF(SUM('Test Sample Data'!J$3:J$98)&gt;10,IF(AND(ISNUMBER('Test Sample Data'!J77),'Test Sample Data'!J77&lt;$B$1,'Test Sample Data'!J77&gt;0),'Test Sample Data'!J77,$B$1),"")</f>
        <v/>
      </c>
      <c r="K78" s="15" t="str">
        <f>IF(SUM('Test Sample Data'!K$3:K$98)&gt;10,IF(AND(ISNUMBER('Test Sample Data'!K77),'Test Sample Data'!K77&lt;$B$1,'Test Sample Data'!K77&gt;0),'Test Sample Data'!K77,$B$1),"")</f>
        <v/>
      </c>
      <c r="L78" s="15" t="str">
        <f>IF(SUM('Test Sample Data'!L$3:L$98)&gt;10,IF(AND(ISNUMBER('Test Sample Data'!L77),'Test Sample Data'!L77&lt;$B$1,'Test Sample Data'!L77&gt;0),'Test Sample Data'!L77,$B$1),"")</f>
        <v/>
      </c>
      <c r="M78" s="15" t="str">
        <f>IF(SUM('Test Sample Data'!M$3:M$98)&gt;10,IF(AND(ISNUMBER('Test Sample Data'!M77),'Test Sample Data'!M77&lt;$B$1,'Test Sample Data'!M77&gt;0),'Test Sample Data'!M77,$B$1),"")</f>
        <v/>
      </c>
      <c r="N78" s="15" t="str">
        <f>'Gene Table'!D77</f>
        <v>NM_001759</v>
      </c>
      <c r="O78" s="14" t="s">
        <v>305</v>
      </c>
      <c r="P78" s="15" t="str">
        <f>IF(SUM('Control Sample Data'!D$3:D$98)&gt;10,IF(AND(ISNUMBER('Control Sample Data'!D77),'Control Sample Data'!D77&lt;$B$1,'Control Sample Data'!D77&gt;0),'Control Sample Data'!D77,$B$1),"")</f>
        <v/>
      </c>
      <c r="Q78" s="15" t="str">
        <f>IF(SUM('Control Sample Data'!E$3:E$98)&gt;10,IF(AND(ISNUMBER('Control Sample Data'!E77),'Control Sample Data'!E77&lt;$B$1,'Control Sample Data'!E77&gt;0),'Control Sample Data'!E77,$B$1),"")</f>
        <v/>
      </c>
      <c r="R78" s="15" t="str">
        <f>IF(SUM('Control Sample Data'!F$3:F$98)&gt;10,IF(AND(ISNUMBER('Control Sample Data'!F77),'Control Sample Data'!F77&lt;$B$1,'Control Sample Data'!F77&gt;0),'Control Sample Data'!F77,$B$1),"")</f>
        <v/>
      </c>
      <c r="S78" s="15" t="str">
        <f>IF(SUM('Control Sample Data'!G$3:G$98)&gt;10,IF(AND(ISNUMBER('Control Sample Data'!G77),'Control Sample Data'!G77&lt;$B$1,'Control Sample Data'!G77&gt;0),'Control Sample Data'!G77,$B$1),"")</f>
        <v/>
      </c>
      <c r="T78" s="15" t="str">
        <f>IF(SUM('Control Sample Data'!H$3:H$98)&gt;10,IF(AND(ISNUMBER('Control Sample Data'!H77),'Control Sample Data'!H77&lt;$B$1,'Control Sample Data'!H77&gt;0),'Control Sample Data'!H77,$B$1),"")</f>
        <v/>
      </c>
      <c r="U78" s="15" t="str">
        <f>IF(SUM('Control Sample Data'!I$3:I$98)&gt;10,IF(AND(ISNUMBER('Control Sample Data'!I77),'Control Sample Data'!I77&lt;$B$1,'Control Sample Data'!I77&gt;0),'Control Sample Data'!I77,$B$1),"")</f>
        <v/>
      </c>
      <c r="V78" s="15" t="str">
        <f>IF(SUM('Control Sample Data'!J$3:J$98)&gt;10,IF(AND(ISNUMBER('Control Sample Data'!J77),'Control Sample Data'!J77&lt;$B$1,'Control Sample Data'!J77&gt;0),'Control Sample Data'!J77,$B$1),"")</f>
        <v/>
      </c>
      <c r="W78" s="15" t="str">
        <f>IF(SUM('Control Sample Data'!K$3:K$98)&gt;10,IF(AND(ISNUMBER('Control Sample Data'!K77),'Control Sample Data'!K77&lt;$B$1,'Control Sample Data'!K77&gt;0),'Control Sample Data'!K77,$B$1),"")</f>
        <v/>
      </c>
      <c r="X78" s="15" t="str">
        <f>IF(SUM('Control Sample Data'!L$3:L$98)&gt;10,IF(AND(ISNUMBER('Control Sample Data'!L77),'Control Sample Data'!L77&lt;$B$1,'Control Sample Data'!L77&gt;0),'Control Sample Data'!L77,$B$1),"")</f>
        <v/>
      </c>
      <c r="Y78" s="15" t="str">
        <f>IF(SUM('Control Sample Data'!M$3:M$98)&gt;10,IF(AND(ISNUMBER('Control Sample Data'!M77),'Control Sample Data'!M77&lt;$B$1,'Control Sample Data'!M77&gt;0),'Control Sample Data'!M77,$B$1),"")</f>
        <v/>
      </c>
      <c r="AT78" s="34" t="str">
        <f t="shared" si="64"/>
        <v/>
      </c>
      <c r="AU78" s="34" t="str">
        <f t="shared" si="65"/>
        <v/>
      </c>
      <c r="AV78" s="34" t="str">
        <f t="shared" si="66"/>
        <v/>
      </c>
      <c r="AW78" s="34" t="str">
        <f t="shared" si="67"/>
        <v/>
      </c>
      <c r="AX78" s="34" t="str">
        <f t="shared" si="68"/>
        <v/>
      </c>
      <c r="AY78" s="34" t="str">
        <f t="shared" si="69"/>
        <v/>
      </c>
      <c r="AZ78" s="34" t="str">
        <f t="shared" si="70"/>
        <v/>
      </c>
      <c r="BA78" s="34" t="str">
        <f t="shared" si="71"/>
        <v/>
      </c>
      <c r="BB78" s="34" t="str">
        <f t="shared" si="72"/>
        <v/>
      </c>
      <c r="BC78" s="34" t="str">
        <f t="shared" si="73"/>
        <v/>
      </c>
      <c r="BD78" s="34" t="str">
        <f t="shared" si="74"/>
        <v/>
      </c>
      <c r="BE78" s="34" t="str">
        <f t="shared" si="75"/>
        <v/>
      </c>
      <c r="BF78" s="34" t="str">
        <f t="shared" si="76"/>
        <v/>
      </c>
      <c r="BG78" s="34" t="str">
        <f t="shared" si="77"/>
        <v/>
      </c>
      <c r="BH78" s="34" t="str">
        <f t="shared" si="78"/>
        <v/>
      </c>
      <c r="BI78" s="34" t="str">
        <f t="shared" si="79"/>
        <v/>
      </c>
      <c r="BJ78" s="34" t="str">
        <f t="shared" si="80"/>
        <v/>
      </c>
      <c r="BK78" s="34" t="str">
        <f t="shared" si="81"/>
        <v/>
      </c>
      <c r="BL78" s="34" t="str">
        <f t="shared" si="82"/>
        <v/>
      </c>
      <c r="BM78" s="34" t="str">
        <f t="shared" si="83"/>
        <v/>
      </c>
      <c r="BN78" s="36" t="e">
        <f t="shared" si="84"/>
        <v>#DIV/0!</v>
      </c>
      <c r="BO78" s="36" t="e">
        <f t="shared" si="85"/>
        <v>#DIV/0!</v>
      </c>
      <c r="BP78" s="37" t="str">
        <f t="shared" si="86"/>
        <v/>
      </c>
      <c r="BQ78" s="37" t="str">
        <f t="shared" si="87"/>
        <v/>
      </c>
      <c r="BR78" s="37" t="str">
        <f t="shared" si="88"/>
        <v/>
      </c>
      <c r="BS78" s="37" t="str">
        <f t="shared" si="89"/>
        <v/>
      </c>
      <c r="BT78" s="37" t="str">
        <f t="shared" si="90"/>
        <v/>
      </c>
      <c r="BU78" s="37" t="str">
        <f t="shared" si="91"/>
        <v/>
      </c>
      <c r="BV78" s="37" t="str">
        <f t="shared" si="92"/>
        <v/>
      </c>
      <c r="BW78" s="37" t="str">
        <f t="shared" si="93"/>
        <v/>
      </c>
      <c r="BX78" s="37" t="str">
        <f t="shared" si="94"/>
        <v/>
      </c>
      <c r="BY78" s="37" t="str">
        <f t="shared" si="95"/>
        <v/>
      </c>
      <c r="BZ78" s="37" t="str">
        <f t="shared" si="96"/>
        <v/>
      </c>
      <c r="CA78" s="37" t="str">
        <f t="shared" si="97"/>
        <v/>
      </c>
      <c r="CB78" s="37" t="str">
        <f t="shared" si="98"/>
        <v/>
      </c>
      <c r="CC78" s="37" t="str">
        <f t="shared" si="99"/>
        <v/>
      </c>
      <c r="CD78" s="37" t="str">
        <f t="shared" si="100"/>
        <v/>
      </c>
      <c r="CE78" s="37" t="str">
        <f t="shared" si="101"/>
        <v/>
      </c>
      <c r="CF78" s="37" t="str">
        <f t="shared" si="102"/>
        <v/>
      </c>
      <c r="CG78" s="37" t="str">
        <f t="shared" si="103"/>
        <v/>
      </c>
      <c r="CH78" s="37" t="str">
        <f t="shared" si="104"/>
        <v/>
      </c>
      <c r="CI78" s="37" t="str">
        <f t="shared" si="105"/>
        <v/>
      </c>
    </row>
    <row r="79" spans="1:87" ht="12.75">
      <c r="A79" s="16"/>
      <c r="B79" s="14" t="str">
        <f>IF('Gene Table'!D78="","",'Gene Table'!D78)</f>
        <v>NM_003939</v>
      </c>
      <c r="C79" s="14" t="s">
        <v>309</v>
      </c>
      <c r="D79" s="15" t="str">
        <f>IF(SUM('Test Sample Data'!D$3:D$98)&gt;10,IF(AND(ISNUMBER('Test Sample Data'!D78),'Test Sample Data'!D78&lt;$B$1,'Test Sample Data'!D78&gt;0),'Test Sample Data'!D78,$B$1),"")</f>
        <v/>
      </c>
      <c r="E79" s="15" t="str">
        <f>IF(SUM('Test Sample Data'!E$3:E$98)&gt;10,IF(AND(ISNUMBER('Test Sample Data'!E78),'Test Sample Data'!E78&lt;$B$1,'Test Sample Data'!E78&gt;0),'Test Sample Data'!E78,$B$1),"")</f>
        <v/>
      </c>
      <c r="F79" s="15" t="str">
        <f>IF(SUM('Test Sample Data'!F$3:F$98)&gt;10,IF(AND(ISNUMBER('Test Sample Data'!F78),'Test Sample Data'!F78&lt;$B$1,'Test Sample Data'!F78&gt;0),'Test Sample Data'!F78,$B$1),"")</f>
        <v/>
      </c>
      <c r="G79" s="15" t="str">
        <f>IF(SUM('Test Sample Data'!G$3:G$98)&gt;10,IF(AND(ISNUMBER('Test Sample Data'!G78),'Test Sample Data'!G78&lt;$B$1,'Test Sample Data'!G78&gt;0),'Test Sample Data'!G78,$B$1),"")</f>
        <v/>
      </c>
      <c r="H79" s="15" t="str">
        <f>IF(SUM('Test Sample Data'!H$3:H$98)&gt;10,IF(AND(ISNUMBER('Test Sample Data'!H78),'Test Sample Data'!H78&lt;$B$1,'Test Sample Data'!H78&gt;0),'Test Sample Data'!H78,$B$1),"")</f>
        <v/>
      </c>
      <c r="I79" s="15" t="str">
        <f>IF(SUM('Test Sample Data'!I$3:I$98)&gt;10,IF(AND(ISNUMBER('Test Sample Data'!I78),'Test Sample Data'!I78&lt;$B$1,'Test Sample Data'!I78&gt;0),'Test Sample Data'!I78,$B$1),"")</f>
        <v/>
      </c>
      <c r="J79" s="15" t="str">
        <f>IF(SUM('Test Sample Data'!J$3:J$98)&gt;10,IF(AND(ISNUMBER('Test Sample Data'!J78),'Test Sample Data'!J78&lt;$B$1,'Test Sample Data'!J78&gt;0),'Test Sample Data'!J78,$B$1),"")</f>
        <v/>
      </c>
      <c r="K79" s="15" t="str">
        <f>IF(SUM('Test Sample Data'!K$3:K$98)&gt;10,IF(AND(ISNUMBER('Test Sample Data'!K78),'Test Sample Data'!K78&lt;$B$1,'Test Sample Data'!K78&gt;0),'Test Sample Data'!K78,$B$1),"")</f>
        <v/>
      </c>
      <c r="L79" s="15" t="str">
        <f>IF(SUM('Test Sample Data'!L$3:L$98)&gt;10,IF(AND(ISNUMBER('Test Sample Data'!L78),'Test Sample Data'!L78&lt;$B$1,'Test Sample Data'!L78&gt;0),'Test Sample Data'!L78,$B$1),"")</f>
        <v/>
      </c>
      <c r="M79" s="15" t="str">
        <f>IF(SUM('Test Sample Data'!M$3:M$98)&gt;10,IF(AND(ISNUMBER('Test Sample Data'!M78),'Test Sample Data'!M78&lt;$B$1,'Test Sample Data'!M78&gt;0),'Test Sample Data'!M78,$B$1),"")</f>
        <v/>
      </c>
      <c r="N79" s="15" t="str">
        <f>'Gene Table'!D78</f>
        <v>NM_003939</v>
      </c>
      <c r="O79" s="14" t="s">
        <v>309</v>
      </c>
      <c r="P79" s="15" t="str">
        <f>IF(SUM('Control Sample Data'!D$3:D$98)&gt;10,IF(AND(ISNUMBER('Control Sample Data'!D78),'Control Sample Data'!D78&lt;$B$1,'Control Sample Data'!D78&gt;0),'Control Sample Data'!D78,$B$1),"")</f>
        <v/>
      </c>
      <c r="Q79" s="15" t="str">
        <f>IF(SUM('Control Sample Data'!E$3:E$98)&gt;10,IF(AND(ISNUMBER('Control Sample Data'!E78),'Control Sample Data'!E78&lt;$B$1,'Control Sample Data'!E78&gt;0),'Control Sample Data'!E78,$B$1),"")</f>
        <v/>
      </c>
      <c r="R79" s="15" t="str">
        <f>IF(SUM('Control Sample Data'!F$3:F$98)&gt;10,IF(AND(ISNUMBER('Control Sample Data'!F78),'Control Sample Data'!F78&lt;$B$1,'Control Sample Data'!F78&gt;0),'Control Sample Data'!F78,$B$1),"")</f>
        <v/>
      </c>
      <c r="S79" s="15" t="str">
        <f>IF(SUM('Control Sample Data'!G$3:G$98)&gt;10,IF(AND(ISNUMBER('Control Sample Data'!G78),'Control Sample Data'!G78&lt;$B$1,'Control Sample Data'!G78&gt;0),'Control Sample Data'!G78,$B$1),"")</f>
        <v/>
      </c>
      <c r="T79" s="15" t="str">
        <f>IF(SUM('Control Sample Data'!H$3:H$98)&gt;10,IF(AND(ISNUMBER('Control Sample Data'!H78),'Control Sample Data'!H78&lt;$B$1,'Control Sample Data'!H78&gt;0),'Control Sample Data'!H78,$B$1),"")</f>
        <v/>
      </c>
      <c r="U79" s="15" t="str">
        <f>IF(SUM('Control Sample Data'!I$3:I$98)&gt;10,IF(AND(ISNUMBER('Control Sample Data'!I78),'Control Sample Data'!I78&lt;$B$1,'Control Sample Data'!I78&gt;0),'Control Sample Data'!I78,$B$1),"")</f>
        <v/>
      </c>
      <c r="V79" s="15" t="str">
        <f>IF(SUM('Control Sample Data'!J$3:J$98)&gt;10,IF(AND(ISNUMBER('Control Sample Data'!J78),'Control Sample Data'!J78&lt;$B$1,'Control Sample Data'!J78&gt;0),'Control Sample Data'!J78,$B$1),"")</f>
        <v/>
      </c>
      <c r="W79" s="15" t="str">
        <f>IF(SUM('Control Sample Data'!K$3:K$98)&gt;10,IF(AND(ISNUMBER('Control Sample Data'!K78),'Control Sample Data'!K78&lt;$B$1,'Control Sample Data'!K78&gt;0),'Control Sample Data'!K78,$B$1),"")</f>
        <v/>
      </c>
      <c r="X79" s="15" t="str">
        <f>IF(SUM('Control Sample Data'!L$3:L$98)&gt;10,IF(AND(ISNUMBER('Control Sample Data'!L78),'Control Sample Data'!L78&lt;$B$1,'Control Sample Data'!L78&gt;0),'Control Sample Data'!L78,$B$1),"")</f>
        <v/>
      </c>
      <c r="Y79" s="15" t="str">
        <f>IF(SUM('Control Sample Data'!M$3:M$98)&gt;10,IF(AND(ISNUMBER('Control Sample Data'!M78),'Control Sample Data'!M78&lt;$B$1,'Control Sample Data'!M78&gt;0),'Control Sample Data'!M78,$B$1),"")</f>
        <v/>
      </c>
      <c r="AT79" s="34" t="str">
        <f t="shared" si="64"/>
        <v/>
      </c>
      <c r="AU79" s="34" t="str">
        <f t="shared" si="65"/>
        <v/>
      </c>
      <c r="AV79" s="34" t="str">
        <f t="shared" si="66"/>
        <v/>
      </c>
      <c r="AW79" s="34" t="str">
        <f t="shared" si="67"/>
        <v/>
      </c>
      <c r="AX79" s="34" t="str">
        <f t="shared" si="68"/>
        <v/>
      </c>
      <c r="AY79" s="34" t="str">
        <f t="shared" si="69"/>
        <v/>
      </c>
      <c r="AZ79" s="34" t="str">
        <f t="shared" si="70"/>
        <v/>
      </c>
      <c r="BA79" s="34" t="str">
        <f t="shared" si="71"/>
        <v/>
      </c>
      <c r="BB79" s="34" t="str">
        <f t="shared" si="72"/>
        <v/>
      </c>
      <c r="BC79" s="34" t="str">
        <f t="shared" si="73"/>
        <v/>
      </c>
      <c r="BD79" s="34" t="str">
        <f t="shared" si="74"/>
        <v/>
      </c>
      <c r="BE79" s="34" t="str">
        <f t="shared" si="75"/>
        <v/>
      </c>
      <c r="BF79" s="34" t="str">
        <f t="shared" si="76"/>
        <v/>
      </c>
      <c r="BG79" s="34" t="str">
        <f t="shared" si="77"/>
        <v/>
      </c>
      <c r="BH79" s="34" t="str">
        <f t="shared" si="78"/>
        <v/>
      </c>
      <c r="BI79" s="34" t="str">
        <f t="shared" si="79"/>
        <v/>
      </c>
      <c r="BJ79" s="34" t="str">
        <f t="shared" si="80"/>
        <v/>
      </c>
      <c r="BK79" s="34" t="str">
        <f t="shared" si="81"/>
        <v/>
      </c>
      <c r="BL79" s="34" t="str">
        <f t="shared" si="82"/>
        <v/>
      </c>
      <c r="BM79" s="34" t="str">
        <f t="shared" si="83"/>
        <v/>
      </c>
      <c r="BN79" s="36" t="e">
        <f t="shared" si="84"/>
        <v>#DIV/0!</v>
      </c>
      <c r="BO79" s="36" t="e">
        <f t="shared" si="85"/>
        <v>#DIV/0!</v>
      </c>
      <c r="BP79" s="37" t="str">
        <f t="shared" si="86"/>
        <v/>
      </c>
      <c r="BQ79" s="37" t="str">
        <f t="shared" si="87"/>
        <v/>
      </c>
      <c r="BR79" s="37" t="str">
        <f t="shared" si="88"/>
        <v/>
      </c>
      <c r="BS79" s="37" t="str">
        <f t="shared" si="89"/>
        <v/>
      </c>
      <c r="BT79" s="37" t="str">
        <f t="shared" si="90"/>
        <v/>
      </c>
      <c r="BU79" s="37" t="str">
        <f t="shared" si="91"/>
        <v/>
      </c>
      <c r="BV79" s="37" t="str">
        <f t="shared" si="92"/>
        <v/>
      </c>
      <c r="BW79" s="37" t="str">
        <f t="shared" si="93"/>
        <v/>
      </c>
      <c r="BX79" s="37" t="str">
        <f t="shared" si="94"/>
        <v/>
      </c>
      <c r="BY79" s="37" t="str">
        <f t="shared" si="95"/>
        <v/>
      </c>
      <c r="BZ79" s="37" t="str">
        <f t="shared" si="96"/>
        <v/>
      </c>
      <c r="CA79" s="37" t="str">
        <f t="shared" si="97"/>
        <v/>
      </c>
      <c r="CB79" s="37" t="str">
        <f t="shared" si="98"/>
        <v/>
      </c>
      <c r="CC79" s="37" t="str">
        <f t="shared" si="99"/>
        <v/>
      </c>
      <c r="CD79" s="37" t="str">
        <f t="shared" si="100"/>
        <v/>
      </c>
      <c r="CE79" s="37" t="str">
        <f t="shared" si="101"/>
        <v/>
      </c>
      <c r="CF79" s="37" t="str">
        <f t="shared" si="102"/>
        <v/>
      </c>
      <c r="CG79" s="37" t="str">
        <f t="shared" si="103"/>
        <v/>
      </c>
      <c r="CH79" s="37" t="str">
        <f t="shared" si="104"/>
        <v/>
      </c>
      <c r="CI79" s="37" t="str">
        <f t="shared" si="105"/>
        <v/>
      </c>
    </row>
    <row r="80" spans="1:87" ht="12.75">
      <c r="A80" s="16"/>
      <c r="B80" s="14" t="str">
        <f>IF('Gene Table'!D79="","",'Gene Table'!D79)</f>
        <v>NM_003883</v>
      </c>
      <c r="C80" s="14" t="s">
        <v>313</v>
      </c>
      <c r="D80" s="15" t="str">
        <f>IF(SUM('Test Sample Data'!D$3:D$98)&gt;10,IF(AND(ISNUMBER('Test Sample Data'!D79),'Test Sample Data'!D79&lt;$B$1,'Test Sample Data'!D79&gt;0),'Test Sample Data'!D79,$B$1),"")</f>
        <v/>
      </c>
      <c r="E80" s="15" t="str">
        <f>IF(SUM('Test Sample Data'!E$3:E$98)&gt;10,IF(AND(ISNUMBER('Test Sample Data'!E79),'Test Sample Data'!E79&lt;$B$1,'Test Sample Data'!E79&gt;0),'Test Sample Data'!E79,$B$1),"")</f>
        <v/>
      </c>
      <c r="F80" s="15" t="str">
        <f>IF(SUM('Test Sample Data'!F$3:F$98)&gt;10,IF(AND(ISNUMBER('Test Sample Data'!F79),'Test Sample Data'!F79&lt;$B$1,'Test Sample Data'!F79&gt;0),'Test Sample Data'!F79,$B$1),"")</f>
        <v/>
      </c>
      <c r="G80" s="15" t="str">
        <f>IF(SUM('Test Sample Data'!G$3:G$98)&gt;10,IF(AND(ISNUMBER('Test Sample Data'!G79),'Test Sample Data'!G79&lt;$B$1,'Test Sample Data'!G79&gt;0),'Test Sample Data'!G79,$B$1),"")</f>
        <v/>
      </c>
      <c r="H80" s="15" t="str">
        <f>IF(SUM('Test Sample Data'!H$3:H$98)&gt;10,IF(AND(ISNUMBER('Test Sample Data'!H79),'Test Sample Data'!H79&lt;$B$1,'Test Sample Data'!H79&gt;0),'Test Sample Data'!H79,$B$1),"")</f>
        <v/>
      </c>
      <c r="I80" s="15" t="str">
        <f>IF(SUM('Test Sample Data'!I$3:I$98)&gt;10,IF(AND(ISNUMBER('Test Sample Data'!I79),'Test Sample Data'!I79&lt;$B$1,'Test Sample Data'!I79&gt;0),'Test Sample Data'!I79,$B$1),"")</f>
        <v/>
      </c>
      <c r="J80" s="15" t="str">
        <f>IF(SUM('Test Sample Data'!J$3:J$98)&gt;10,IF(AND(ISNUMBER('Test Sample Data'!J79),'Test Sample Data'!J79&lt;$B$1,'Test Sample Data'!J79&gt;0),'Test Sample Data'!J79,$B$1),"")</f>
        <v/>
      </c>
      <c r="K80" s="15" t="str">
        <f>IF(SUM('Test Sample Data'!K$3:K$98)&gt;10,IF(AND(ISNUMBER('Test Sample Data'!K79),'Test Sample Data'!K79&lt;$B$1,'Test Sample Data'!K79&gt;0),'Test Sample Data'!K79,$B$1),"")</f>
        <v/>
      </c>
      <c r="L80" s="15" t="str">
        <f>IF(SUM('Test Sample Data'!L$3:L$98)&gt;10,IF(AND(ISNUMBER('Test Sample Data'!L79),'Test Sample Data'!L79&lt;$B$1,'Test Sample Data'!L79&gt;0),'Test Sample Data'!L79,$B$1),"")</f>
        <v/>
      </c>
      <c r="M80" s="15" t="str">
        <f>IF(SUM('Test Sample Data'!M$3:M$98)&gt;10,IF(AND(ISNUMBER('Test Sample Data'!M79),'Test Sample Data'!M79&lt;$B$1,'Test Sample Data'!M79&gt;0),'Test Sample Data'!M79,$B$1),"")</f>
        <v/>
      </c>
      <c r="N80" s="15" t="str">
        <f>'Gene Table'!D79</f>
        <v>NM_003883</v>
      </c>
      <c r="O80" s="14" t="s">
        <v>313</v>
      </c>
      <c r="P80" s="15" t="str">
        <f>IF(SUM('Control Sample Data'!D$3:D$98)&gt;10,IF(AND(ISNUMBER('Control Sample Data'!D79),'Control Sample Data'!D79&lt;$B$1,'Control Sample Data'!D79&gt;0),'Control Sample Data'!D79,$B$1),"")</f>
        <v/>
      </c>
      <c r="Q80" s="15" t="str">
        <f>IF(SUM('Control Sample Data'!E$3:E$98)&gt;10,IF(AND(ISNUMBER('Control Sample Data'!E79),'Control Sample Data'!E79&lt;$B$1,'Control Sample Data'!E79&gt;0),'Control Sample Data'!E79,$B$1),"")</f>
        <v/>
      </c>
      <c r="R80" s="15" t="str">
        <f>IF(SUM('Control Sample Data'!F$3:F$98)&gt;10,IF(AND(ISNUMBER('Control Sample Data'!F79),'Control Sample Data'!F79&lt;$B$1,'Control Sample Data'!F79&gt;0),'Control Sample Data'!F79,$B$1),"")</f>
        <v/>
      </c>
      <c r="S80" s="15" t="str">
        <f>IF(SUM('Control Sample Data'!G$3:G$98)&gt;10,IF(AND(ISNUMBER('Control Sample Data'!G79),'Control Sample Data'!G79&lt;$B$1,'Control Sample Data'!G79&gt;0),'Control Sample Data'!G79,$B$1),"")</f>
        <v/>
      </c>
      <c r="T80" s="15" t="str">
        <f>IF(SUM('Control Sample Data'!H$3:H$98)&gt;10,IF(AND(ISNUMBER('Control Sample Data'!H79),'Control Sample Data'!H79&lt;$B$1,'Control Sample Data'!H79&gt;0),'Control Sample Data'!H79,$B$1),"")</f>
        <v/>
      </c>
      <c r="U80" s="15" t="str">
        <f>IF(SUM('Control Sample Data'!I$3:I$98)&gt;10,IF(AND(ISNUMBER('Control Sample Data'!I79),'Control Sample Data'!I79&lt;$B$1,'Control Sample Data'!I79&gt;0),'Control Sample Data'!I79,$B$1),"")</f>
        <v/>
      </c>
      <c r="V80" s="15" t="str">
        <f>IF(SUM('Control Sample Data'!J$3:J$98)&gt;10,IF(AND(ISNUMBER('Control Sample Data'!J79),'Control Sample Data'!J79&lt;$B$1,'Control Sample Data'!J79&gt;0),'Control Sample Data'!J79,$B$1),"")</f>
        <v/>
      </c>
      <c r="W80" s="15" t="str">
        <f>IF(SUM('Control Sample Data'!K$3:K$98)&gt;10,IF(AND(ISNUMBER('Control Sample Data'!K79),'Control Sample Data'!K79&lt;$B$1,'Control Sample Data'!K79&gt;0),'Control Sample Data'!K79,$B$1),"")</f>
        <v/>
      </c>
      <c r="X80" s="15" t="str">
        <f>IF(SUM('Control Sample Data'!L$3:L$98)&gt;10,IF(AND(ISNUMBER('Control Sample Data'!L79),'Control Sample Data'!L79&lt;$B$1,'Control Sample Data'!L79&gt;0),'Control Sample Data'!L79,$B$1),"")</f>
        <v/>
      </c>
      <c r="Y80" s="15" t="str">
        <f>IF(SUM('Control Sample Data'!M$3:M$98)&gt;10,IF(AND(ISNUMBER('Control Sample Data'!M79),'Control Sample Data'!M79&lt;$B$1,'Control Sample Data'!M79&gt;0),'Control Sample Data'!M79,$B$1),"")</f>
        <v/>
      </c>
      <c r="AT80" s="34" t="str">
        <f t="shared" si="64"/>
        <v/>
      </c>
      <c r="AU80" s="34" t="str">
        <f t="shared" si="65"/>
        <v/>
      </c>
      <c r="AV80" s="34" t="str">
        <f t="shared" si="66"/>
        <v/>
      </c>
      <c r="AW80" s="34" t="str">
        <f t="shared" si="67"/>
        <v/>
      </c>
      <c r="AX80" s="34" t="str">
        <f t="shared" si="68"/>
        <v/>
      </c>
      <c r="AY80" s="34" t="str">
        <f t="shared" si="69"/>
        <v/>
      </c>
      <c r="AZ80" s="34" t="str">
        <f t="shared" si="70"/>
        <v/>
      </c>
      <c r="BA80" s="34" t="str">
        <f t="shared" si="71"/>
        <v/>
      </c>
      <c r="BB80" s="34" t="str">
        <f t="shared" si="72"/>
        <v/>
      </c>
      <c r="BC80" s="34" t="str">
        <f t="shared" si="73"/>
        <v/>
      </c>
      <c r="BD80" s="34" t="str">
        <f t="shared" si="74"/>
        <v/>
      </c>
      <c r="BE80" s="34" t="str">
        <f t="shared" si="75"/>
        <v/>
      </c>
      <c r="BF80" s="34" t="str">
        <f t="shared" si="76"/>
        <v/>
      </c>
      <c r="BG80" s="34" t="str">
        <f t="shared" si="77"/>
        <v/>
      </c>
      <c r="BH80" s="34" t="str">
        <f t="shared" si="78"/>
        <v/>
      </c>
      <c r="BI80" s="34" t="str">
        <f t="shared" si="79"/>
        <v/>
      </c>
      <c r="BJ80" s="34" t="str">
        <f t="shared" si="80"/>
        <v/>
      </c>
      <c r="BK80" s="34" t="str">
        <f t="shared" si="81"/>
        <v/>
      </c>
      <c r="BL80" s="34" t="str">
        <f t="shared" si="82"/>
        <v/>
      </c>
      <c r="BM80" s="34" t="str">
        <f t="shared" si="83"/>
        <v/>
      </c>
      <c r="BN80" s="36" t="e">
        <f t="shared" si="84"/>
        <v>#DIV/0!</v>
      </c>
      <c r="BO80" s="36" t="e">
        <f t="shared" si="85"/>
        <v>#DIV/0!</v>
      </c>
      <c r="BP80" s="37" t="str">
        <f t="shared" si="86"/>
        <v/>
      </c>
      <c r="BQ80" s="37" t="str">
        <f t="shared" si="87"/>
        <v/>
      </c>
      <c r="BR80" s="37" t="str">
        <f t="shared" si="88"/>
        <v/>
      </c>
      <c r="BS80" s="37" t="str">
        <f t="shared" si="89"/>
        <v/>
      </c>
      <c r="BT80" s="37" t="str">
        <f t="shared" si="90"/>
        <v/>
      </c>
      <c r="BU80" s="37" t="str">
        <f t="shared" si="91"/>
        <v/>
      </c>
      <c r="BV80" s="37" t="str">
        <f t="shared" si="92"/>
        <v/>
      </c>
      <c r="BW80" s="37" t="str">
        <f t="shared" si="93"/>
        <v/>
      </c>
      <c r="BX80" s="37" t="str">
        <f t="shared" si="94"/>
        <v/>
      </c>
      <c r="BY80" s="37" t="str">
        <f t="shared" si="95"/>
        <v/>
      </c>
      <c r="BZ80" s="37" t="str">
        <f t="shared" si="96"/>
        <v/>
      </c>
      <c r="CA80" s="37" t="str">
        <f t="shared" si="97"/>
        <v/>
      </c>
      <c r="CB80" s="37" t="str">
        <f t="shared" si="98"/>
        <v/>
      </c>
      <c r="CC80" s="37" t="str">
        <f t="shared" si="99"/>
        <v/>
      </c>
      <c r="CD80" s="37" t="str">
        <f t="shared" si="100"/>
        <v/>
      </c>
      <c r="CE80" s="37" t="str">
        <f t="shared" si="101"/>
        <v/>
      </c>
      <c r="CF80" s="37" t="str">
        <f t="shared" si="102"/>
        <v/>
      </c>
      <c r="CG80" s="37" t="str">
        <f t="shared" si="103"/>
        <v/>
      </c>
      <c r="CH80" s="37" t="str">
        <f t="shared" si="104"/>
        <v/>
      </c>
      <c r="CI80" s="37" t="str">
        <f t="shared" si="105"/>
        <v/>
      </c>
    </row>
    <row r="81" spans="1:87" ht="12" customHeight="1">
      <c r="A81" s="16"/>
      <c r="B81" s="14" t="str">
        <f>IF('Gene Table'!D80="","",'Gene Table'!D80)</f>
        <v>NM_032562</v>
      </c>
      <c r="C81" s="14" t="s">
        <v>317</v>
      </c>
      <c r="D81" s="15" t="str">
        <f>IF(SUM('Test Sample Data'!D$3:D$98)&gt;10,IF(AND(ISNUMBER('Test Sample Data'!D80),'Test Sample Data'!D80&lt;$B$1,'Test Sample Data'!D80&gt;0),'Test Sample Data'!D80,$B$1),"")</f>
        <v/>
      </c>
      <c r="E81" s="15" t="str">
        <f>IF(SUM('Test Sample Data'!E$3:E$98)&gt;10,IF(AND(ISNUMBER('Test Sample Data'!E80),'Test Sample Data'!E80&lt;$B$1,'Test Sample Data'!E80&gt;0),'Test Sample Data'!E80,$B$1),"")</f>
        <v/>
      </c>
      <c r="F81" s="15" t="str">
        <f>IF(SUM('Test Sample Data'!F$3:F$98)&gt;10,IF(AND(ISNUMBER('Test Sample Data'!F80),'Test Sample Data'!F80&lt;$B$1,'Test Sample Data'!F80&gt;0),'Test Sample Data'!F80,$B$1),"")</f>
        <v/>
      </c>
      <c r="G81" s="15" t="str">
        <f>IF(SUM('Test Sample Data'!G$3:G$98)&gt;10,IF(AND(ISNUMBER('Test Sample Data'!G80),'Test Sample Data'!G80&lt;$B$1,'Test Sample Data'!G80&gt;0),'Test Sample Data'!G80,$B$1),"")</f>
        <v/>
      </c>
      <c r="H81" s="15" t="str">
        <f>IF(SUM('Test Sample Data'!H$3:H$98)&gt;10,IF(AND(ISNUMBER('Test Sample Data'!H80),'Test Sample Data'!H80&lt;$B$1,'Test Sample Data'!H80&gt;0),'Test Sample Data'!H80,$B$1),"")</f>
        <v/>
      </c>
      <c r="I81" s="15" t="str">
        <f>IF(SUM('Test Sample Data'!I$3:I$98)&gt;10,IF(AND(ISNUMBER('Test Sample Data'!I80),'Test Sample Data'!I80&lt;$B$1,'Test Sample Data'!I80&gt;0),'Test Sample Data'!I80,$B$1),"")</f>
        <v/>
      </c>
      <c r="J81" s="15" t="str">
        <f>IF(SUM('Test Sample Data'!J$3:J$98)&gt;10,IF(AND(ISNUMBER('Test Sample Data'!J80),'Test Sample Data'!J80&lt;$B$1,'Test Sample Data'!J80&gt;0),'Test Sample Data'!J80,$B$1),"")</f>
        <v/>
      </c>
      <c r="K81" s="15" t="str">
        <f>IF(SUM('Test Sample Data'!K$3:K$98)&gt;10,IF(AND(ISNUMBER('Test Sample Data'!K80),'Test Sample Data'!K80&lt;$B$1,'Test Sample Data'!K80&gt;0),'Test Sample Data'!K80,$B$1),"")</f>
        <v/>
      </c>
      <c r="L81" s="15" t="str">
        <f>IF(SUM('Test Sample Data'!L$3:L$98)&gt;10,IF(AND(ISNUMBER('Test Sample Data'!L80),'Test Sample Data'!L80&lt;$B$1,'Test Sample Data'!L80&gt;0),'Test Sample Data'!L80,$B$1),"")</f>
        <v/>
      </c>
      <c r="M81" s="15" t="str">
        <f>IF(SUM('Test Sample Data'!M$3:M$98)&gt;10,IF(AND(ISNUMBER('Test Sample Data'!M80),'Test Sample Data'!M80&lt;$B$1,'Test Sample Data'!M80&gt;0),'Test Sample Data'!M80,$B$1),"")</f>
        <v/>
      </c>
      <c r="N81" s="15" t="str">
        <f>'Gene Table'!D80</f>
        <v>NM_032562</v>
      </c>
      <c r="O81" s="14" t="s">
        <v>317</v>
      </c>
      <c r="P81" s="15" t="str">
        <f>IF(SUM('Control Sample Data'!D$3:D$98)&gt;10,IF(AND(ISNUMBER('Control Sample Data'!D80),'Control Sample Data'!D80&lt;$B$1,'Control Sample Data'!D80&gt;0),'Control Sample Data'!D80,$B$1),"")</f>
        <v/>
      </c>
      <c r="Q81" s="15" t="str">
        <f>IF(SUM('Control Sample Data'!E$3:E$98)&gt;10,IF(AND(ISNUMBER('Control Sample Data'!E80),'Control Sample Data'!E80&lt;$B$1,'Control Sample Data'!E80&gt;0),'Control Sample Data'!E80,$B$1),"")</f>
        <v/>
      </c>
      <c r="R81" s="15" t="str">
        <f>IF(SUM('Control Sample Data'!F$3:F$98)&gt;10,IF(AND(ISNUMBER('Control Sample Data'!F80),'Control Sample Data'!F80&lt;$B$1,'Control Sample Data'!F80&gt;0),'Control Sample Data'!F80,$B$1),"")</f>
        <v/>
      </c>
      <c r="S81" s="15" t="str">
        <f>IF(SUM('Control Sample Data'!G$3:G$98)&gt;10,IF(AND(ISNUMBER('Control Sample Data'!G80),'Control Sample Data'!G80&lt;$B$1,'Control Sample Data'!G80&gt;0),'Control Sample Data'!G80,$B$1),"")</f>
        <v/>
      </c>
      <c r="T81" s="15" t="str">
        <f>IF(SUM('Control Sample Data'!H$3:H$98)&gt;10,IF(AND(ISNUMBER('Control Sample Data'!H80),'Control Sample Data'!H80&lt;$B$1,'Control Sample Data'!H80&gt;0),'Control Sample Data'!H80,$B$1),"")</f>
        <v/>
      </c>
      <c r="U81" s="15" t="str">
        <f>IF(SUM('Control Sample Data'!I$3:I$98)&gt;10,IF(AND(ISNUMBER('Control Sample Data'!I80),'Control Sample Data'!I80&lt;$B$1,'Control Sample Data'!I80&gt;0),'Control Sample Data'!I80,$B$1),"")</f>
        <v/>
      </c>
      <c r="V81" s="15" t="str">
        <f>IF(SUM('Control Sample Data'!J$3:J$98)&gt;10,IF(AND(ISNUMBER('Control Sample Data'!J80),'Control Sample Data'!J80&lt;$B$1,'Control Sample Data'!J80&gt;0),'Control Sample Data'!J80,$B$1),"")</f>
        <v/>
      </c>
      <c r="W81" s="15" t="str">
        <f>IF(SUM('Control Sample Data'!K$3:K$98)&gt;10,IF(AND(ISNUMBER('Control Sample Data'!K80),'Control Sample Data'!K80&lt;$B$1,'Control Sample Data'!K80&gt;0),'Control Sample Data'!K80,$B$1),"")</f>
        <v/>
      </c>
      <c r="X81" s="15" t="str">
        <f>IF(SUM('Control Sample Data'!L$3:L$98)&gt;10,IF(AND(ISNUMBER('Control Sample Data'!L80),'Control Sample Data'!L80&lt;$B$1,'Control Sample Data'!L80&gt;0),'Control Sample Data'!L80,$B$1),"")</f>
        <v/>
      </c>
      <c r="Y81" s="15" t="str">
        <f>IF(SUM('Control Sample Data'!M$3:M$98)&gt;10,IF(AND(ISNUMBER('Control Sample Data'!M80),'Control Sample Data'!M80&lt;$B$1,'Control Sample Data'!M80&gt;0),'Control Sample Data'!M80,$B$1),"")</f>
        <v/>
      </c>
      <c r="AT81" s="34" t="str">
        <f t="shared" si="64"/>
        <v/>
      </c>
      <c r="AU81" s="34" t="str">
        <f t="shared" si="65"/>
        <v/>
      </c>
      <c r="AV81" s="34" t="str">
        <f t="shared" si="66"/>
        <v/>
      </c>
      <c r="AW81" s="34" t="str">
        <f t="shared" si="67"/>
        <v/>
      </c>
      <c r="AX81" s="34" t="str">
        <f t="shared" si="68"/>
        <v/>
      </c>
      <c r="AY81" s="34" t="str">
        <f t="shared" si="69"/>
        <v/>
      </c>
      <c r="AZ81" s="34" t="str">
        <f t="shared" si="70"/>
        <v/>
      </c>
      <c r="BA81" s="34" t="str">
        <f t="shared" si="71"/>
        <v/>
      </c>
      <c r="BB81" s="34" t="str">
        <f t="shared" si="72"/>
        <v/>
      </c>
      <c r="BC81" s="34" t="str">
        <f t="shared" si="73"/>
        <v/>
      </c>
      <c r="BD81" s="34" t="str">
        <f t="shared" si="74"/>
        <v/>
      </c>
      <c r="BE81" s="34" t="str">
        <f t="shared" si="75"/>
        <v/>
      </c>
      <c r="BF81" s="34" t="str">
        <f t="shared" si="76"/>
        <v/>
      </c>
      <c r="BG81" s="34" t="str">
        <f t="shared" si="77"/>
        <v/>
      </c>
      <c r="BH81" s="34" t="str">
        <f t="shared" si="78"/>
        <v/>
      </c>
      <c r="BI81" s="34" t="str">
        <f t="shared" si="79"/>
        <v/>
      </c>
      <c r="BJ81" s="34" t="str">
        <f t="shared" si="80"/>
        <v/>
      </c>
      <c r="BK81" s="34" t="str">
        <f t="shared" si="81"/>
        <v/>
      </c>
      <c r="BL81" s="34" t="str">
        <f t="shared" si="82"/>
        <v/>
      </c>
      <c r="BM81" s="34" t="str">
        <f t="shared" si="83"/>
        <v/>
      </c>
      <c r="BN81" s="36" t="e">
        <f t="shared" si="84"/>
        <v>#DIV/0!</v>
      </c>
      <c r="BO81" s="36" t="e">
        <f t="shared" si="85"/>
        <v>#DIV/0!</v>
      </c>
      <c r="BP81" s="37" t="str">
        <f t="shared" si="86"/>
        <v/>
      </c>
      <c r="BQ81" s="37" t="str">
        <f t="shared" si="87"/>
        <v/>
      </c>
      <c r="BR81" s="37" t="str">
        <f t="shared" si="88"/>
        <v/>
      </c>
      <c r="BS81" s="37" t="str">
        <f t="shared" si="89"/>
        <v/>
      </c>
      <c r="BT81" s="37" t="str">
        <f t="shared" si="90"/>
        <v/>
      </c>
      <c r="BU81" s="37" t="str">
        <f t="shared" si="91"/>
        <v/>
      </c>
      <c r="BV81" s="37" t="str">
        <f t="shared" si="92"/>
        <v/>
      </c>
      <c r="BW81" s="37" t="str">
        <f t="shared" si="93"/>
        <v/>
      </c>
      <c r="BX81" s="37" t="str">
        <f t="shared" si="94"/>
        <v/>
      </c>
      <c r="BY81" s="37" t="str">
        <f t="shared" si="95"/>
        <v/>
      </c>
      <c r="BZ81" s="37" t="str">
        <f t="shared" si="96"/>
        <v/>
      </c>
      <c r="CA81" s="37" t="str">
        <f t="shared" si="97"/>
        <v/>
      </c>
      <c r="CB81" s="37" t="str">
        <f t="shared" si="98"/>
        <v/>
      </c>
      <c r="CC81" s="37" t="str">
        <f t="shared" si="99"/>
        <v/>
      </c>
      <c r="CD81" s="37" t="str">
        <f t="shared" si="100"/>
        <v/>
      </c>
      <c r="CE81" s="37" t="str">
        <f t="shared" si="101"/>
        <v/>
      </c>
      <c r="CF81" s="37" t="str">
        <f t="shared" si="102"/>
        <v/>
      </c>
      <c r="CG81" s="37" t="str">
        <f t="shared" si="103"/>
        <v/>
      </c>
      <c r="CH81" s="37" t="str">
        <f t="shared" si="104"/>
        <v/>
      </c>
      <c r="CI81" s="37" t="str">
        <f t="shared" si="105"/>
        <v/>
      </c>
    </row>
    <row r="82" spans="1:87" ht="12.75">
      <c r="A82" s="16"/>
      <c r="B82" s="14" t="str">
        <f>IF('Gene Table'!D81="","",'Gene Table'!D81)</f>
        <v>NM_032019</v>
      </c>
      <c r="C82" s="14" t="s">
        <v>321</v>
      </c>
      <c r="D82" s="15" t="str">
        <f>IF(SUM('Test Sample Data'!D$3:D$98)&gt;10,IF(AND(ISNUMBER('Test Sample Data'!D81),'Test Sample Data'!D81&lt;$B$1,'Test Sample Data'!D81&gt;0),'Test Sample Data'!D81,$B$1),"")</f>
        <v/>
      </c>
      <c r="E82" s="15" t="str">
        <f>IF(SUM('Test Sample Data'!E$3:E$98)&gt;10,IF(AND(ISNUMBER('Test Sample Data'!E81),'Test Sample Data'!E81&lt;$B$1,'Test Sample Data'!E81&gt;0),'Test Sample Data'!E81,$B$1),"")</f>
        <v/>
      </c>
      <c r="F82" s="15" t="str">
        <f>IF(SUM('Test Sample Data'!F$3:F$98)&gt;10,IF(AND(ISNUMBER('Test Sample Data'!F81),'Test Sample Data'!F81&lt;$B$1,'Test Sample Data'!F81&gt;0),'Test Sample Data'!F81,$B$1),"")</f>
        <v/>
      </c>
      <c r="G82" s="15" t="str">
        <f>IF(SUM('Test Sample Data'!G$3:G$98)&gt;10,IF(AND(ISNUMBER('Test Sample Data'!G81),'Test Sample Data'!G81&lt;$B$1,'Test Sample Data'!G81&gt;0),'Test Sample Data'!G81,$B$1),"")</f>
        <v/>
      </c>
      <c r="H82" s="15" t="str">
        <f>IF(SUM('Test Sample Data'!H$3:H$98)&gt;10,IF(AND(ISNUMBER('Test Sample Data'!H81),'Test Sample Data'!H81&lt;$B$1,'Test Sample Data'!H81&gt;0),'Test Sample Data'!H81,$B$1),"")</f>
        <v/>
      </c>
      <c r="I82" s="15" t="str">
        <f>IF(SUM('Test Sample Data'!I$3:I$98)&gt;10,IF(AND(ISNUMBER('Test Sample Data'!I81),'Test Sample Data'!I81&lt;$B$1,'Test Sample Data'!I81&gt;0),'Test Sample Data'!I81,$B$1),"")</f>
        <v/>
      </c>
      <c r="J82" s="15" t="str">
        <f>IF(SUM('Test Sample Data'!J$3:J$98)&gt;10,IF(AND(ISNUMBER('Test Sample Data'!J81),'Test Sample Data'!J81&lt;$B$1,'Test Sample Data'!J81&gt;0),'Test Sample Data'!J81,$B$1),"")</f>
        <v/>
      </c>
      <c r="K82" s="15" t="str">
        <f>IF(SUM('Test Sample Data'!K$3:K$98)&gt;10,IF(AND(ISNUMBER('Test Sample Data'!K81),'Test Sample Data'!K81&lt;$B$1,'Test Sample Data'!K81&gt;0),'Test Sample Data'!K81,$B$1),"")</f>
        <v/>
      </c>
      <c r="L82" s="15" t="str">
        <f>IF(SUM('Test Sample Data'!L$3:L$98)&gt;10,IF(AND(ISNUMBER('Test Sample Data'!L81),'Test Sample Data'!L81&lt;$B$1,'Test Sample Data'!L81&gt;0),'Test Sample Data'!L81,$B$1),"")</f>
        <v/>
      </c>
      <c r="M82" s="15" t="str">
        <f>IF(SUM('Test Sample Data'!M$3:M$98)&gt;10,IF(AND(ISNUMBER('Test Sample Data'!M81),'Test Sample Data'!M81&lt;$B$1,'Test Sample Data'!M81&gt;0),'Test Sample Data'!M81,$B$1),"")</f>
        <v/>
      </c>
      <c r="N82" s="15" t="str">
        <f>'Gene Table'!D81</f>
        <v>NM_032019</v>
      </c>
      <c r="O82" s="14" t="s">
        <v>321</v>
      </c>
      <c r="P82" s="15" t="str">
        <f>IF(SUM('Control Sample Data'!D$3:D$98)&gt;10,IF(AND(ISNUMBER('Control Sample Data'!D81),'Control Sample Data'!D81&lt;$B$1,'Control Sample Data'!D81&gt;0),'Control Sample Data'!D81,$B$1),"")</f>
        <v/>
      </c>
      <c r="Q82" s="15" t="str">
        <f>IF(SUM('Control Sample Data'!E$3:E$98)&gt;10,IF(AND(ISNUMBER('Control Sample Data'!E81),'Control Sample Data'!E81&lt;$B$1,'Control Sample Data'!E81&gt;0),'Control Sample Data'!E81,$B$1),"")</f>
        <v/>
      </c>
      <c r="R82" s="15" t="str">
        <f>IF(SUM('Control Sample Data'!F$3:F$98)&gt;10,IF(AND(ISNUMBER('Control Sample Data'!F81),'Control Sample Data'!F81&lt;$B$1,'Control Sample Data'!F81&gt;0),'Control Sample Data'!F81,$B$1),"")</f>
        <v/>
      </c>
      <c r="S82" s="15" t="str">
        <f>IF(SUM('Control Sample Data'!G$3:G$98)&gt;10,IF(AND(ISNUMBER('Control Sample Data'!G81),'Control Sample Data'!G81&lt;$B$1,'Control Sample Data'!G81&gt;0),'Control Sample Data'!G81,$B$1),"")</f>
        <v/>
      </c>
      <c r="T82" s="15" t="str">
        <f>IF(SUM('Control Sample Data'!H$3:H$98)&gt;10,IF(AND(ISNUMBER('Control Sample Data'!H81),'Control Sample Data'!H81&lt;$B$1,'Control Sample Data'!H81&gt;0),'Control Sample Data'!H81,$B$1),"")</f>
        <v/>
      </c>
      <c r="U82" s="15" t="str">
        <f>IF(SUM('Control Sample Data'!I$3:I$98)&gt;10,IF(AND(ISNUMBER('Control Sample Data'!I81),'Control Sample Data'!I81&lt;$B$1,'Control Sample Data'!I81&gt;0),'Control Sample Data'!I81,$B$1),"")</f>
        <v/>
      </c>
      <c r="V82" s="15" t="str">
        <f>IF(SUM('Control Sample Data'!J$3:J$98)&gt;10,IF(AND(ISNUMBER('Control Sample Data'!J81),'Control Sample Data'!J81&lt;$B$1,'Control Sample Data'!J81&gt;0),'Control Sample Data'!J81,$B$1),"")</f>
        <v/>
      </c>
      <c r="W82" s="15" t="str">
        <f>IF(SUM('Control Sample Data'!K$3:K$98)&gt;10,IF(AND(ISNUMBER('Control Sample Data'!K81),'Control Sample Data'!K81&lt;$B$1,'Control Sample Data'!K81&gt;0),'Control Sample Data'!K81,$B$1),"")</f>
        <v/>
      </c>
      <c r="X82" s="15" t="str">
        <f>IF(SUM('Control Sample Data'!L$3:L$98)&gt;10,IF(AND(ISNUMBER('Control Sample Data'!L81),'Control Sample Data'!L81&lt;$B$1,'Control Sample Data'!L81&gt;0),'Control Sample Data'!L81,$B$1),"")</f>
        <v/>
      </c>
      <c r="Y82" s="15" t="str">
        <f>IF(SUM('Control Sample Data'!M$3:M$98)&gt;10,IF(AND(ISNUMBER('Control Sample Data'!M81),'Control Sample Data'!M81&lt;$B$1,'Control Sample Data'!M81&gt;0),'Control Sample Data'!M81,$B$1),"")</f>
        <v/>
      </c>
      <c r="AT82" s="34" t="str">
        <f t="shared" si="64"/>
        <v/>
      </c>
      <c r="AU82" s="34" t="str">
        <f t="shared" si="65"/>
        <v/>
      </c>
      <c r="AV82" s="34" t="str">
        <f t="shared" si="66"/>
        <v/>
      </c>
      <c r="AW82" s="34" t="str">
        <f t="shared" si="67"/>
        <v/>
      </c>
      <c r="AX82" s="34" t="str">
        <f t="shared" si="68"/>
        <v/>
      </c>
      <c r="AY82" s="34" t="str">
        <f t="shared" si="69"/>
        <v/>
      </c>
      <c r="AZ82" s="34" t="str">
        <f t="shared" si="70"/>
        <v/>
      </c>
      <c r="BA82" s="34" t="str">
        <f t="shared" si="71"/>
        <v/>
      </c>
      <c r="BB82" s="34" t="str">
        <f t="shared" si="72"/>
        <v/>
      </c>
      <c r="BC82" s="34" t="str">
        <f t="shared" si="73"/>
        <v/>
      </c>
      <c r="BD82" s="34" t="str">
        <f t="shared" si="74"/>
        <v/>
      </c>
      <c r="BE82" s="34" t="str">
        <f t="shared" si="75"/>
        <v/>
      </c>
      <c r="BF82" s="34" t="str">
        <f t="shared" si="76"/>
        <v/>
      </c>
      <c r="BG82" s="34" t="str">
        <f t="shared" si="77"/>
        <v/>
      </c>
      <c r="BH82" s="34" t="str">
        <f t="shared" si="78"/>
        <v/>
      </c>
      <c r="BI82" s="34" t="str">
        <f t="shared" si="79"/>
        <v/>
      </c>
      <c r="BJ82" s="34" t="str">
        <f t="shared" si="80"/>
        <v/>
      </c>
      <c r="BK82" s="34" t="str">
        <f t="shared" si="81"/>
        <v/>
      </c>
      <c r="BL82" s="34" t="str">
        <f t="shared" si="82"/>
        <v/>
      </c>
      <c r="BM82" s="34" t="str">
        <f t="shared" si="83"/>
        <v/>
      </c>
      <c r="BN82" s="36" t="e">
        <f t="shared" si="84"/>
        <v>#DIV/0!</v>
      </c>
      <c r="BO82" s="36" t="e">
        <f t="shared" si="85"/>
        <v>#DIV/0!</v>
      </c>
      <c r="BP82" s="37" t="str">
        <f t="shared" si="86"/>
        <v/>
      </c>
      <c r="BQ82" s="37" t="str">
        <f t="shared" si="87"/>
        <v/>
      </c>
      <c r="BR82" s="37" t="str">
        <f t="shared" si="88"/>
        <v/>
      </c>
      <c r="BS82" s="37" t="str">
        <f t="shared" si="89"/>
        <v/>
      </c>
      <c r="BT82" s="37" t="str">
        <f t="shared" si="90"/>
        <v/>
      </c>
      <c r="BU82" s="37" t="str">
        <f t="shared" si="91"/>
        <v/>
      </c>
      <c r="BV82" s="37" t="str">
        <f t="shared" si="92"/>
        <v/>
      </c>
      <c r="BW82" s="37" t="str">
        <f t="shared" si="93"/>
        <v/>
      </c>
      <c r="BX82" s="37" t="str">
        <f t="shared" si="94"/>
        <v/>
      </c>
      <c r="BY82" s="37" t="str">
        <f t="shared" si="95"/>
        <v/>
      </c>
      <c r="BZ82" s="37" t="str">
        <f t="shared" si="96"/>
        <v/>
      </c>
      <c r="CA82" s="37" t="str">
        <f t="shared" si="97"/>
        <v/>
      </c>
      <c r="CB82" s="37" t="str">
        <f t="shared" si="98"/>
        <v/>
      </c>
      <c r="CC82" s="37" t="str">
        <f t="shared" si="99"/>
        <v/>
      </c>
      <c r="CD82" s="37" t="str">
        <f t="shared" si="100"/>
        <v/>
      </c>
      <c r="CE82" s="37" t="str">
        <f t="shared" si="101"/>
        <v/>
      </c>
      <c r="CF82" s="37" t="str">
        <f t="shared" si="102"/>
        <v/>
      </c>
      <c r="CG82" s="37" t="str">
        <f t="shared" si="103"/>
        <v/>
      </c>
      <c r="CH82" s="37" t="str">
        <f t="shared" si="104"/>
        <v/>
      </c>
      <c r="CI82" s="37" t="str">
        <f t="shared" si="105"/>
        <v/>
      </c>
    </row>
    <row r="83" spans="1:87" ht="12.75">
      <c r="A83" s="16"/>
      <c r="B83" s="14" t="str">
        <f>IF('Gene Table'!D82="","",'Gene Table'!D82)</f>
        <v>NM_001013836</v>
      </c>
      <c r="C83" s="14" t="s">
        <v>325</v>
      </c>
      <c r="D83" s="15" t="str">
        <f>IF(SUM('Test Sample Data'!D$3:D$98)&gt;10,IF(AND(ISNUMBER('Test Sample Data'!D82),'Test Sample Data'!D82&lt;$B$1,'Test Sample Data'!D82&gt;0),'Test Sample Data'!D82,$B$1),"")</f>
        <v/>
      </c>
      <c r="E83" s="15" t="str">
        <f>IF(SUM('Test Sample Data'!E$3:E$98)&gt;10,IF(AND(ISNUMBER('Test Sample Data'!E82),'Test Sample Data'!E82&lt;$B$1,'Test Sample Data'!E82&gt;0),'Test Sample Data'!E82,$B$1),"")</f>
        <v/>
      </c>
      <c r="F83" s="15" t="str">
        <f>IF(SUM('Test Sample Data'!F$3:F$98)&gt;10,IF(AND(ISNUMBER('Test Sample Data'!F82),'Test Sample Data'!F82&lt;$B$1,'Test Sample Data'!F82&gt;0),'Test Sample Data'!F82,$B$1),"")</f>
        <v/>
      </c>
      <c r="G83" s="15" t="str">
        <f>IF(SUM('Test Sample Data'!G$3:G$98)&gt;10,IF(AND(ISNUMBER('Test Sample Data'!G82),'Test Sample Data'!G82&lt;$B$1,'Test Sample Data'!G82&gt;0),'Test Sample Data'!G82,$B$1),"")</f>
        <v/>
      </c>
      <c r="H83" s="15" t="str">
        <f>IF(SUM('Test Sample Data'!H$3:H$98)&gt;10,IF(AND(ISNUMBER('Test Sample Data'!H82),'Test Sample Data'!H82&lt;$B$1,'Test Sample Data'!H82&gt;0),'Test Sample Data'!H82,$B$1),"")</f>
        <v/>
      </c>
      <c r="I83" s="15" t="str">
        <f>IF(SUM('Test Sample Data'!I$3:I$98)&gt;10,IF(AND(ISNUMBER('Test Sample Data'!I82),'Test Sample Data'!I82&lt;$B$1,'Test Sample Data'!I82&gt;0),'Test Sample Data'!I82,$B$1),"")</f>
        <v/>
      </c>
      <c r="J83" s="15" t="str">
        <f>IF(SUM('Test Sample Data'!J$3:J$98)&gt;10,IF(AND(ISNUMBER('Test Sample Data'!J82),'Test Sample Data'!J82&lt;$B$1,'Test Sample Data'!J82&gt;0),'Test Sample Data'!J82,$B$1),"")</f>
        <v/>
      </c>
      <c r="K83" s="15" t="str">
        <f>IF(SUM('Test Sample Data'!K$3:K$98)&gt;10,IF(AND(ISNUMBER('Test Sample Data'!K82),'Test Sample Data'!K82&lt;$B$1,'Test Sample Data'!K82&gt;0),'Test Sample Data'!K82,$B$1),"")</f>
        <v/>
      </c>
      <c r="L83" s="15" t="str">
        <f>IF(SUM('Test Sample Data'!L$3:L$98)&gt;10,IF(AND(ISNUMBER('Test Sample Data'!L82),'Test Sample Data'!L82&lt;$B$1,'Test Sample Data'!L82&gt;0),'Test Sample Data'!L82,$B$1),"")</f>
        <v/>
      </c>
      <c r="M83" s="15" t="str">
        <f>IF(SUM('Test Sample Data'!M$3:M$98)&gt;10,IF(AND(ISNUMBER('Test Sample Data'!M82),'Test Sample Data'!M82&lt;$B$1,'Test Sample Data'!M82&gt;0),'Test Sample Data'!M82,$B$1),"")</f>
        <v/>
      </c>
      <c r="N83" s="15" t="str">
        <f>'Gene Table'!D82</f>
        <v>NM_001013836</v>
      </c>
      <c r="O83" s="14" t="s">
        <v>325</v>
      </c>
      <c r="P83" s="15" t="str">
        <f>IF(SUM('Control Sample Data'!D$3:D$98)&gt;10,IF(AND(ISNUMBER('Control Sample Data'!D82),'Control Sample Data'!D82&lt;$B$1,'Control Sample Data'!D82&gt;0),'Control Sample Data'!D82,$B$1),"")</f>
        <v/>
      </c>
      <c r="Q83" s="15" t="str">
        <f>IF(SUM('Control Sample Data'!E$3:E$98)&gt;10,IF(AND(ISNUMBER('Control Sample Data'!E82),'Control Sample Data'!E82&lt;$B$1,'Control Sample Data'!E82&gt;0),'Control Sample Data'!E82,$B$1),"")</f>
        <v/>
      </c>
      <c r="R83" s="15" t="str">
        <f>IF(SUM('Control Sample Data'!F$3:F$98)&gt;10,IF(AND(ISNUMBER('Control Sample Data'!F82),'Control Sample Data'!F82&lt;$B$1,'Control Sample Data'!F82&gt;0),'Control Sample Data'!F82,$B$1),"")</f>
        <v/>
      </c>
      <c r="S83" s="15" t="str">
        <f>IF(SUM('Control Sample Data'!G$3:G$98)&gt;10,IF(AND(ISNUMBER('Control Sample Data'!G82),'Control Sample Data'!G82&lt;$B$1,'Control Sample Data'!G82&gt;0),'Control Sample Data'!G82,$B$1),"")</f>
        <v/>
      </c>
      <c r="T83" s="15" t="str">
        <f>IF(SUM('Control Sample Data'!H$3:H$98)&gt;10,IF(AND(ISNUMBER('Control Sample Data'!H82),'Control Sample Data'!H82&lt;$B$1,'Control Sample Data'!H82&gt;0),'Control Sample Data'!H82,$B$1),"")</f>
        <v/>
      </c>
      <c r="U83" s="15" t="str">
        <f>IF(SUM('Control Sample Data'!I$3:I$98)&gt;10,IF(AND(ISNUMBER('Control Sample Data'!I82),'Control Sample Data'!I82&lt;$B$1,'Control Sample Data'!I82&gt;0),'Control Sample Data'!I82,$B$1),"")</f>
        <v/>
      </c>
      <c r="V83" s="15" t="str">
        <f>IF(SUM('Control Sample Data'!J$3:J$98)&gt;10,IF(AND(ISNUMBER('Control Sample Data'!J82),'Control Sample Data'!J82&lt;$B$1,'Control Sample Data'!J82&gt;0),'Control Sample Data'!J82,$B$1),"")</f>
        <v/>
      </c>
      <c r="W83" s="15" t="str">
        <f>IF(SUM('Control Sample Data'!K$3:K$98)&gt;10,IF(AND(ISNUMBER('Control Sample Data'!K82),'Control Sample Data'!K82&lt;$B$1,'Control Sample Data'!K82&gt;0),'Control Sample Data'!K82,$B$1),"")</f>
        <v/>
      </c>
      <c r="X83" s="15" t="str">
        <f>IF(SUM('Control Sample Data'!L$3:L$98)&gt;10,IF(AND(ISNUMBER('Control Sample Data'!L82),'Control Sample Data'!L82&lt;$B$1,'Control Sample Data'!L82&gt;0),'Control Sample Data'!L82,$B$1),"")</f>
        <v/>
      </c>
      <c r="Y83" s="15" t="str">
        <f>IF(SUM('Control Sample Data'!M$3:M$98)&gt;10,IF(AND(ISNUMBER('Control Sample Data'!M82),'Control Sample Data'!M82&lt;$B$1,'Control Sample Data'!M82&gt;0),'Control Sample Data'!M82,$B$1),"")</f>
        <v/>
      </c>
      <c r="AT83" s="34" t="str">
        <f t="shared" si="64"/>
        <v/>
      </c>
      <c r="AU83" s="34" t="str">
        <f t="shared" si="65"/>
        <v/>
      </c>
      <c r="AV83" s="34" t="str">
        <f t="shared" si="66"/>
        <v/>
      </c>
      <c r="AW83" s="34" t="str">
        <f t="shared" si="67"/>
        <v/>
      </c>
      <c r="AX83" s="34" t="str">
        <f t="shared" si="68"/>
        <v/>
      </c>
      <c r="AY83" s="34" t="str">
        <f t="shared" si="69"/>
        <v/>
      </c>
      <c r="AZ83" s="34" t="str">
        <f t="shared" si="70"/>
        <v/>
      </c>
      <c r="BA83" s="34" t="str">
        <f t="shared" si="71"/>
        <v/>
      </c>
      <c r="BB83" s="34" t="str">
        <f t="shared" si="72"/>
        <v/>
      </c>
      <c r="BC83" s="34" t="str">
        <f t="shared" si="73"/>
        <v/>
      </c>
      <c r="BD83" s="34" t="str">
        <f t="shared" si="74"/>
        <v/>
      </c>
      <c r="BE83" s="34" t="str">
        <f t="shared" si="75"/>
        <v/>
      </c>
      <c r="BF83" s="34" t="str">
        <f t="shared" si="76"/>
        <v/>
      </c>
      <c r="BG83" s="34" t="str">
        <f t="shared" si="77"/>
        <v/>
      </c>
      <c r="BH83" s="34" t="str">
        <f t="shared" si="78"/>
        <v/>
      </c>
      <c r="BI83" s="34" t="str">
        <f t="shared" si="79"/>
        <v/>
      </c>
      <c r="BJ83" s="34" t="str">
        <f t="shared" si="80"/>
        <v/>
      </c>
      <c r="BK83" s="34" t="str">
        <f t="shared" si="81"/>
        <v/>
      </c>
      <c r="BL83" s="34" t="str">
        <f t="shared" si="82"/>
        <v/>
      </c>
      <c r="BM83" s="34" t="str">
        <f t="shared" si="83"/>
        <v/>
      </c>
      <c r="BN83" s="36" t="e">
        <f t="shared" si="84"/>
        <v>#DIV/0!</v>
      </c>
      <c r="BO83" s="36" t="e">
        <f t="shared" si="85"/>
        <v>#DIV/0!</v>
      </c>
      <c r="BP83" s="37" t="str">
        <f t="shared" si="86"/>
        <v/>
      </c>
      <c r="BQ83" s="37" t="str">
        <f t="shared" si="87"/>
        <v/>
      </c>
      <c r="BR83" s="37" t="str">
        <f t="shared" si="88"/>
        <v/>
      </c>
      <c r="BS83" s="37" t="str">
        <f t="shared" si="89"/>
        <v/>
      </c>
      <c r="BT83" s="37" t="str">
        <f t="shared" si="90"/>
        <v/>
      </c>
      <c r="BU83" s="37" t="str">
        <f t="shared" si="91"/>
        <v/>
      </c>
      <c r="BV83" s="37" t="str">
        <f t="shared" si="92"/>
        <v/>
      </c>
      <c r="BW83" s="37" t="str">
        <f t="shared" si="93"/>
        <v/>
      </c>
      <c r="BX83" s="37" t="str">
        <f t="shared" si="94"/>
        <v/>
      </c>
      <c r="BY83" s="37" t="str">
        <f t="shared" si="95"/>
        <v/>
      </c>
      <c r="BZ83" s="37" t="str">
        <f t="shared" si="96"/>
        <v/>
      </c>
      <c r="CA83" s="37" t="str">
        <f t="shared" si="97"/>
        <v/>
      </c>
      <c r="CB83" s="37" t="str">
        <f t="shared" si="98"/>
        <v/>
      </c>
      <c r="CC83" s="37" t="str">
        <f t="shared" si="99"/>
        <v/>
      </c>
      <c r="CD83" s="37" t="str">
        <f t="shared" si="100"/>
        <v/>
      </c>
      <c r="CE83" s="37" t="str">
        <f t="shared" si="101"/>
        <v/>
      </c>
      <c r="CF83" s="37" t="str">
        <f t="shared" si="102"/>
        <v/>
      </c>
      <c r="CG83" s="37" t="str">
        <f t="shared" si="103"/>
        <v/>
      </c>
      <c r="CH83" s="37" t="str">
        <f t="shared" si="104"/>
        <v/>
      </c>
      <c r="CI83" s="37" t="str">
        <f t="shared" si="105"/>
        <v/>
      </c>
    </row>
    <row r="84" spans="1:87" ht="12.75">
      <c r="A84" s="16"/>
      <c r="B84" s="14" t="str">
        <f>IF('Gene Table'!D83="","",'Gene Table'!D83)</f>
        <v>NM_005436</v>
      </c>
      <c r="C84" s="14" t="s">
        <v>329</v>
      </c>
      <c r="D84" s="15" t="str">
        <f>IF(SUM('Test Sample Data'!D$3:D$98)&gt;10,IF(AND(ISNUMBER('Test Sample Data'!D83),'Test Sample Data'!D83&lt;$B$1,'Test Sample Data'!D83&gt;0),'Test Sample Data'!D83,$B$1),"")</f>
        <v/>
      </c>
      <c r="E84" s="15" t="str">
        <f>IF(SUM('Test Sample Data'!E$3:E$98)&gt;10,IF(AND(ISNUMBER('Test Sample Data'!E83),'Test Sample Data'!E83&lt;$B$1,'Test Sample Data'!E83&gt;0),'Test Sample Data'!E83,$B$1),"")</f>
        <v/>
      </c>
      <c r="F84" s="15" t="str">
        <f>IF(SUM('Test Sample Data'!F$3:F$98)&gt;10,IF(AND(ISNUMBER('Test Sample Data'!F83),'Test Sample Data'!F83&lt;$B$1,'Test Sample Data'!F83&gt;0),'Test Sample Data'!F83,$B$1),"")</f>
        <v/>
      </c>
      <c r="G84" s="15" t="str">
        <f>IF(SUM('Test Sample Data'!G$3:G$98)&gt;10,IF(AND(ISNUMBER('Test Sample Data'!G83),'Test Sample Data'!G83&lt;$B$1,'Test Sample Data'!G83&gt;0),'Test Sample Data'!G83,$B$1),"")</f>
        <v/>
      </c>
      <c r="H84" s="15" t="str">
        <f>IF(SUM('Test Sample Data'!H$3:H$98)&gt;10,IF(AND(ISNUMBER('Test Sample Data'!H83),'Test Sample Data'!H83&lt;$B$1,'Test Sample Data'!H83&gt;0),'Test Sample Data'!H83,$B$1),"")</f>
        <v/>
      </c>
      <c r="I84" s="15" t="str">
        <f>IF(SUM('Test Sample Data'!I$3:I$98)&gt;10,IF(AND(ISNUMBER('Test Sample Data'!I83),'Test Sample Data'!I83&lt;$B$1,'Test Sample Data'!I83&gt;0),'Test Sample Data'!I83,$B$1),"")</f>
        <v/>
      </c>
      <c r="J84" s="15" t="str">
        <f>IF(SUM('Test Sample Data'!J$3:J$98)&gt;10,IF(AND(ISNUMBER('Test Sample Data'!J83),'Test Sample Data'!J83&lt;$B$1,'Test Sample Data'!J83&gt;0),'Test Sample Data'!J83,$B$1),"")</f>
        <v/>
      </c>
      <c r="K84" s="15" t="str">
        <f>IF(SUM('Test Sample Data'!K$3:K$98)&gt;10,IF(AND(ISNUMBER('Test Sample Data'!K83),'Test Sample Data'!K83&lt;$B$1,'Test Sample Data'!K83&gt;0),'Test Sample Data'!K83,$B$1),"")</f>
        <v/>
      </c>
      <c r="L84" s="15" t="str">
        <f>IF(SUM('Test Sample Data'!L$3:L$98)&gt;10,IF(AND(ISNUMBER('Test Sample Data'!L83),'Test Sample Data'!L83&lt;$B$1,'Test Sample Data'!L83&gt;0),'Test Sample Data'!L83,$B$1),"")</f>
        <v/>
      </c>
      <c r="M84" s="15" t="str">
        <f>IF(SUM('Test Sample Data'!M$3:M$98)&gt;10,IF(AND(ISNUMBER('Test Sample Data'!M83),'Test Sample Data'!M83&lt;$B$1,'Test Sample Data'!M83&gt;0),'Test Sample Data'!M83,$B$1),"")</f>
        <v/>
      </c>
      <c r="N84" s="15" t="str">
        <f>'Gene Table'!D83</f>
        <v>NM_005436</v>
      </c>
      <c r="O84" s="14" t="s">
        <v>329</v>
      </c>
      <c r="P84" s="15" t="str">
        <f>IF(SUM('Control Sample Data'!D$3:D$98)&gt;10,IF(AND(ISNUMBER('Control Sample Data'!D83),'Control Sample Data'!D83&lt;$B$1,'Control Sample Data'!D83&gt;0),'Control Sample Data'!D83,$B$1),"")</f>
        <v/>
      </c>
      <c r="Q84" s="15" t="str">
        <f>IF(SUM('Control Sample Data'!E$3:E$98)&gt;10,IF(AND(ISNUMBER('Control Sample Data'!E83),'Control Sample Data'!E83&lt;$B$1,'Control Sample Data'!E83&gt;0),'Control Sample Data'!E83,$B$1),"")</f>
        <v/>
      </c>
      <c r="R84" s="15" t="str">
        <f>IF(SUM('Control Sample Data'!F$3:F$98)&gt;10,IF(AND(ISNUMBER('Control Sample Data'!F83),'Control Sample Data'!F83&lt;$B$1,'Control Sample Data'!F83&gt;0),'Control Sample Data'!F83,$B$1),"")</f>
        <v/>
      </c>
      <c r="S84" s="15" t="str">
        <f>IF(SUM('Control Sample Data'!G$3:G$98)&gt;10,IF(AND(ISNUMBER('Control Sample Data'!G83),'Control Sample Data'!G83&lt;$B$1,'Control Sample Data'!G83&gt;0),'Control Sample Data'!G83,$B$1),"")</f>
        <v/>
      </c>
      <c r="T84" s="15" t="str">
        <f>IF(SUM('Control Sample Data'!H$3:H$98)&gt;10,IF(AND(ISNUMBER('Control Sample Data'!H83),'Control Sample Data'!H83&lt;$B$1,'Control Sample Data'!H83&gt;0),'Control Sample Data'!H83,$B$1),"")</f>
        <v/>
      </c>
      <c r="U84" s="15" t="str">
        <f>IF(SUM('Control Sample Data'!I$3:I$98)&gt;10,IF(AND(ISNUMBER('Control Sample Data'!I83),'Control Sample Data'!I83&lt;$B$1,'Control Sample Data'!I83&gt;0),'Control Sample Data'!I83,$B$1),"")</f>
        <v/>
      </c>
      <c r="V84" s="15" t="str">
        <f>IF(SUM('Control Sample Data'!J$3:J$98)&gt;10,IF(AND(ISNUMBER('Control Sample Data'!J83),'Control Sample Data'!J83&lt;$B$1,'Control Sample Data'!J83&gt;0),'Control Sample Data'!J83,$B$1),"")</f>
        <v/>
      </c>
      <c r="W84" s="15" t="str">
        <f>IF(SUM('Control Sample Data'!K$3:K$98)&gt;10,IF(AND(ISNUMBER('Control Sample Data'!K83),'Control Sample Data'!K83&lt;$B$1,'Control Sample Data'!K83&gt;0),'Control Sample Data'!K83,$B$1),"")</f>
        <v/>
      </c>
      <c r="X84" s="15" t="str">
        <f>IF(SUM('Control Sample Data'!L$3:L$98)&gt;10,IF(AND(ISNUMBER('Control Sample Data'!L83),'Control Sample Data'!L83&lt;$B$1,'Control Sample Data'!L83&gt;0),'Control Sample Data'!L83,$B$1),"")</f>
        <v/>
      </c>
      <c r="Y84" s="15" t="str">
        <f>IF(SUM('Control Sample Data'!M$3:M$98)&gt;10,IF(AND(ISNUMBER('Control Sample Data'!M83),'Control Sample Data'!M83&lt;$B$1,'Control Sample Data'!M83&gt;0),'Control Sample Data'!M83,$B$1),"")</f>
        <v/>
      </c>
      <c r="AT84" s="34" t="str">
        <f t="shared" si="64"/>
        <v/>
      </c>
      <c r="AU84" s="34" t="str">
        <f t="shared" si="65"/>
        <v/>
      </c>
      <c r="AV84" s="34" t="str">
        <f t="shared" si="66"/>
        <v/>
      </c>
      <c r="AW84" s="34" t="str">
        <f t="shared" si="67"/>
        <v/>
      </c>
      <c r="AX84" s="34" t="str">
        <f t="shared" si="68"/>
        <v/>
      </c>
      <c r="AY84" s="34" t="str">
        <f t="shared" si="69"/>
        <v/>
      </c>
      <c r="AZ84" s="34" t="str">
        <f t="shared" si="70"/>
        <v/>
      </c>
      <c r="BA84" s="34" t="str">
        <f t="shared" si="71"/>
        <v/>
      </c>
      <c r="BB84" s="34" t="str">
        <f t="shared" si="72"/>
        <v/>
      </c>
      <c r="BC84" s="34" t="str">
        <f t="shared" si="73"/>
        <v/>
      </c>
      <c r="BD84" s="34" t="str">
        <f t="shared" si="74"/>
        <v/>
      </c>
      <c r="BE84" s="34" t="str">
        <f t="shared" si="75"/>
        <v/>
      </c>
      <c r="BF84" s="34" t="str">
        <f t="shared" si="76"/>
        <v/>
      </c>
      <c r="BG84" s="34" t="str">
        <f t="shared" si="77"/>
        <v/>
      </c>
      <c r="BH84" s="34" t="str">
        <f t="shared" si="78"/>
        <v/>
      </c>
      <c r="BI84" s="34" t="str">
        <f t="shared" si="79"/>
        <v/>
      </c>
      <c r="BJ84" s="34" t="str">
        <f t="shared" si="80"/>
        <v/>
      </c>
      <c r="BK84" s="34" t="str">
        <f t="shared" si="81"/>
        <v/>
      </c>
      <c r="BL84" s="34" t="str">
        <f t="shared" si="82"/>
        <v/>
      </c>
      <c r="BM84" s="34" t="str">
        <f t="shared" si="83"/>
        <v/>
      </c>
      <c r="BN84" s="36" t="e">
        <f t="shared" si="84"/>
        <v>#DIV/0!</v>
      </c>
      <c r="BO84" s="36" t="e">
        <f t="shared" si="85"/>
        <v>#DIV/0!</v>
      </c>
      <c r="BP84" s="37" t="str">
        <f t="shared" si="86"/>
        <v/>
      </c>
      <c r="BQ84" s="37" t="str">
        <f t="shared" si="87"/>
        <v/>
      </c>
      <c r="BR84" s="37" t="str">
        <f t="shared" si="88"/>
        <v/>
      </c>
      <c r="BS84" s="37" t="str">
        <f t="shared" si="89"/>
        <v/>
      </c>
      <c r="BT84" s="37" t="str">
        <f t="shared" si="90"/>
        <v/>
      </c>
      <c r="BU84" s="37" t="str">
        <f t="shared" si="91"/>
        <v/>
      </c>
      <c r="BV84" s="37" t="str">
        <f t="shared" si="92"/>
        <v/>
      </c>
      <c r="BW84" s="37" t="str">
        <f t="shared" si="93"/>
        <v/>
      </c>
      <c r="BX84" s="37" t="str">
        <f t="shared" si="94"/>
        <v/>
      </c>
      <c r="BY84" s="37" t="str">
        <f t="shared" si="95"/>
        <v/>
      </c>
      <c r="BZ84" s="37" t="str">
        <f t="shared" si="96"/>
        <v/>
      </c>
      <c r="CA84" s="37" t="str">
        <f t="shared" si="97"/>
        <v/>
      </c>
      <c r="CB84" s="37" t="str">
        <f t="shared" si="98"/>
        <v/>
      </c>
      <c r="CC84" s="37" t="str">
        <f t="shared" si="99"/>
        <v/>
      </c>
      <c r="CD84" s="37" t="str">
        <f t="shared" si="100"/>
        <v/>
      </c>
      <c r="CE84" s="37" t="str">
        <f t="shared" si="101"/>
        <v/>
      </c>
      <c r="CF84" s="37" t="str">
        <f t="shared" si="102"/>
        <v/>
      </c>
      <c r="CG84" s="37" t="str">
        <f t="shared" si="103"/>
        <v/>
      </c>
      <c r="CH84" s="37" t="str">
        <f t="shared" si="104"/>
        <v/>
      </c>
      <c r="CI84" s="37" t="str">
        <f t="shared" si="105"/>
        <v/>
      </c>
    </row>
    <row r="85" spans="1:87" ht="12.75">
      <c r="A85" s="16"/>
      <c r="B85" s="14" t="str">
        <f>IF('Gene Table'!D84="","",'Gene Table'!D84)</f>
        <v>NM_001742</v>
      </c>
      <c r="C85" s="14" t="s">
        <v>333</v>
      </c>
      <c r="D85" s="15" t="str">
        <f>IF(SUM('Test Sample Data'!D$3:D$98)&gt;10,IF(AND(ISNUMBER('Test Sample Data'!D84),'Test Sample Data'!D84&lt;$B$1,'Test Sample Data'!D84&gt;0),'Test Sample Data'!D84,$B$1),"")</f>
        <v/>
      </c>
      <c r="E85" s="15" t="str">
        <f>IF(SUM('Test Sample Data'!E$3:E$98)&gt;10,IF(AND(ISNUMBER('Test Sample Data'!E84),'Test Sample Data'!E84&lt;$B$1,'Test Sample Data'!E84&gt;0),'Test Sample Data'!E84,$B$1),"")</f>
        <v/>
      </c>
      <c r="F85" s="15" t="str">
        <f>IF(SUM('Test Sample Data'!F$3:F$98)&gt;10,IF(AND(ISNUMBER('Test Sample Data'!F84),'Test Sample Data'!F84&lt;$B$1,'Test Sample Data'!F84&gt;0),'Test Sample Data'!F84,$B$1),"")</f>
        <v/>
      </c>
      <c r="G85" s="15" t="str">
        <f>IF(SUM('Test Sample Data'!G$3:G$98)&gt;10,IF(AND(ISNUMBER('Test Sample Data'!G84),'Test Sample Data'!G84&lt;$B$1,'Test Sample Data'!G84&gt;0),'Test Sample Data'!G84,$B$1),"")</f>
        <v/>
      </c>
      <c r="H85" s="15" t="str">
        <f>IF(SUM('Test Sample Data'!H$3:H$98)&gt;10,IF(AND(ISNUMBER('Test Sample Data'!H84),'Test Sample Data'!H84&lt;$B$1,'Test Sample Data'!H84&gt;0),'Test Sample Data'!H84,$B$1),"")</f>
        <v/>
      </c>
      <c r="I85" s="15" t="str">
        <f>IF(SUM('Test Sample Data'!I$3:I$98)&gt;10,IF(AND(ISNUMBER('Test Sample Data'!I84),'Test Sample Data'!I84&lt;$B$1,'Test Sample Data'!I84&gt;0),'Test Sample Data'!I84,$B$1),"")</f>
        <v/>
      </c>
      <c r="J85" s="15" t="str">
        <f>IF(SUM('Test Sample Data'!J$3:J$98)&gt;10,IF(AND(ISNUMBER('Test Sample Data'!J84),'Test Sample Data'!J84&lt;$B$1,'Test Sample Data'!J84&gt;0),'Test Sample Data'!J84,$B$1),"")</f>
        <v/>
      </c>
      <c r="K85" s="15" t="str">
        <f>IF(SUM('Test Sample Data'!K$3:K$98)&gt;10,IF(AND(ISNUMBER('Test Sample Data'!K84),'Test Sample Data'!K84&lt;$B$1,'Test Sample Data'!K84&gt;0),'Test Sample Data'!K84,$B$1),"")</f>
        <v/>
      </c>
      <c r="L85" s="15" t="str">
        <f>IF(SUM('Test Sample Data'!L$3:L$98)&gt;10,IF(AND(ISNUMBER('Test Sample Data'!L84),'Test Sample Data'!L84&lt;$B$1,'Test Sample Data'!L84&gt;0),'Test Sample Data'!L84,$B$1),"")</f>
        <v/>
      </c>
      <c r="M85" s="15" t="str">
        <f>IF(SUM('Test Sample Data'!M$3:M$98)&gt;10,IF(AND(ISNUMBER('Test Sample Data'!M84),'Test Sample Data'!M84&lt;$B$1,'Test Sample Data'!M84&gt;0),'Test Sample Data'!M84,$B$1),"")</f>
        <v/>
      </c>
      <c r="N85" s="15" t="str">
        <f>'Gene Table'!D84</f>
        <v>NM_001742</v>
      </c>
      <c r="O85" s="14" t="s">
        <v>333</v>
      </c>
      <c r="P85" s="15" t="str">
        <f>IF(SUM('Control Sample Data'!D$3:D$98)&gt;10,IF(AND(ISNUMBER('Control Sample Data'!D84),'Control Sample Data'!D84&lt;$B$1,'Control Sample Data'!D84&gt;0),'Control Sample Data'!D84,$B$1),"")</f>
        <v/>
      </c>
      <c r="Q85" s="15" t="str">
        <f>IF(SUM('Control Sample Data'!E$3:E$98)&gt;10,IF(AND(ISNUMBER('Control Sample Data'!E84),'Control Sample Data'!E84&lt;$B$1,'Control Sample Data'!E84&gt;0),'Control Sample Data'!E84,$B$1),"")</f>
        <v/>
      </c>
      <c r="R85" s="15" t="str">
        <f>IF(SUM('Control Sample Data'!F$3:F$98)&gt;10,IF(AND(ISNUMBER('Control Sample Data'!F84),'Control Sample Data'!F84&lt;$B$1,'Control Sample Data'!F84&gt;0),'Control Sample Data'!F84,$B$1),"")</f>
        <v/>
      </c>
      <c r="S85" s="15" t="str">
        <f>IF(SUM('Control Sample Data'!G$3:G$98)&gt;10,IF(AND(ISNUMBER('Control Sample Data'!G84),'Control Sample Data'!G84&lt;$B$1,'Control Sample Data'!G84&gt;0),'Control Sample Data'!G84,$B$1),"")</f>
        <v/>
      </c>
      <c r="T85" s="15" t="str">
        <f>IF(SUM('Control Sample Data'!H$3:H$98)&gt;10,IF(AND(ISNUMBER('Control Sample Data'!H84),'Control Sample Data'!H84&lt;$B$1,'Control Sample Data'!H84&gt;0),'Control Sample Data'!H84,$B$1),"")</f>
        <v/>
      </c>
      <c r="U85" s="15" t="str">
        <f>IF(SUM('Control Sample Data'!I$3:I$98)&gt;10,IF(AND(ISNUMBER('Control Sample Data'!I84),'Control Sample Data'!I84&lt;$B$1,'Control Sample Data'!I84&gt;0),'Control Sample Data'!I84,$B$1),"")</f>
        <v/>
      </c>
      <c r="V85" s="15" t="str">
        <f>IF(SUM('Control Sample Data'!J$3:J$98)&gt;10,IF(AND(ISNUMBER('Control Sample Data'!J84),'Control Sample Data'!J84&lt;$B$1,'Control Sample Data'!J84&gt;0),'Control Sample Data'!J84,$B$1),"")</f>
        <v/>
      </c>
      <c r="W85" s="15" t="str">
        <f>IF(SUM('Control Sample Data'!K$3:K$98)&gt;10,IF(AND(ISNUMBER('Control Sample Data'!K84),'Control Sample Data'!K84&lt;$B$1,'Control Sample Data'!K84&gt;0),'Control Sample Data'!K84,$B$1),"")</f>
        <v/>
      </c>
      <c r="X85" s="15" t="str">
        <f>IF(SUM('Control Sample Data'!L$3:L$98)&gt;10,IF(AND(ISNUMBER('Control Sample Data'!L84),'Control Sample Data'!L84&lt;$B$1,'Control Sample Data'!L84&gt;0),'Control Sample Data'!L84,$B$1),"")</f>
        <v/>
      </c>
      <c r="Y85" s="15" t="str">
        <f>IF(SUM('Control Sample Data'!M$3:M$98)&gt;10,IF(AND(ISNUMBER('Control Sample Data'!M84),'Control Sample Data'!M84&lt;$B$1,'Control Sample Data'!M84&gt;0),'Control Sample Data'!M84,$B$1),"")</f>
        <v/>
      </c>
      <c r="AT85" s="34" t="str">
        <f t="shared" si="64"/>
        <v/>
      </c>
      <c r="AU85" s="34" t="str">
        <f t="shared" si="65"/>
        <v/>
      </c>
      <c r="AV85" s="34" t="str">
        <f t="shared" si="66"/>
        <v/>
      </c>
      <c r="AW85" s="34" t="str">
        <f t="shared" si="67"/>
        <v/>
      </c>
      <c r="AX85" s="34" t="str">
        <f t="shared" si="68"/>
        <v/>
      </c>
      <c r="AY85" s="34" t="str">
        <f t="shared" si="69"/>
        <v/>
      </c>
      <c r="AZ85" s="34" t="str">
        <f t="shared" si="70"/>
        <v/>
      </c>
      <c r="BA85" s="34" t="str">
        <f t="shared" si="71"/>
        <v/>
      </c>
      <c r="BB85" s="34" t="str">
        <f t="shared" si="72"/>
        <v/>
      </c>
      <c r="BC85" s="34" t="str">
        <f t="shared" si="73"/>
        <v/>
      </c>
      <c r="BD85" s="34" t="str">
        <f t="shared" si="74"/>
        <v/>
      </c>
      <c r="BE85" s="34" t="str">
        <f t="shared" si="75"/>
        <v/>
      </c>
      <c r="BF85" s="34" t="str">
        <f t="shared" si="76"/>
        <v/>
      </c>
      <c r="BG85" s="34" t="str">
        <f t="shared" si="77"/>
        <v/>
      </c>
      <c r="BH85" s="34" t="str">
        <f t="shared" si="78"/>
        <v/>
      </c>
      <c r="BI85" s="34" t="str">
        <f t="shared" si="79"/>
        <v/>
      </c>
      <c r="BJ85" s="34" t="str">
        <f t="shared" si="80"/>
        <v/>
      </c>
      <c r="BK85" s="34" t="str">
        <f t="shared" si="81"/>
        <v/>
      </c>
      <c r="BL85" s="34" t="str">
        <f t="shared" si="82"/>
        <v/>
      </c>
      <c r="BM85" s="34" t="str">
        <f t="shared" si="83"/>
        <v/>
      </c>
      <c r="BN85" s="36" t="e">
        <f t="shared" si="84"/>
        <v>#DIV/0!</v>
      </c>
      <c r="BO85" s="36" t="e">
        <f t="shared" si="85"/>
        <v>#DIV/0!</v>
      </c>
      <c r="BP85" s="37" t="str">
        <f t="shared" si="86"/>
        <v/>
      </c>
      <c r="BQ85" s="37" t="str">
        <f t="shared" si="87"/>
        <v/>
      </c>
      <c r="BR85" s="37" t="str">
        <f t="shared" si="88"/>
        <v/>
      </c>
      <c r="BS85" s="37" t="str">
        <f t="shared" si="89"/>
        <v/>
      </c>
      <c r="BT85" s="37" t="str">
        <f t="shared" si="90"/>
        <v/>
      </c>
      <c r="BU85" s="37" t="str">
        <f t="shared" si="91"/>
        <v/>
      </c>
      <c r="BV85" s="37" t="str">
        <f t="shared" si="92"/>
        <v/>
      </c>
      <c r="BW85" s="37" t="str">
        <f t="shared" si="93"/>
        <v/>
      </c>
      <c r="BX85" s="37" t="str">
        <f t="shared" si="94"/>
        <v/>
      </c>
      <c r="BY85" s="37" t="str">
        <f t="shared" si="95"/>
        <v/>
      </c>
      <c r="BZ85" s="37" t="str">
        <f t="shared" si="96"/>
        <v/>
      </c>
      <c r="CA85" s="37" t="str">
        <f t="shared" si="97"/>
        <v/>
      </c>
      <c r="CB85" s="37" t="str">
        <f t="shared" si="98"/>
        <v/>
      </c>
      <c r="CC85" s="37" t="str">
        <f t="shared" si="99"/>
        <v/>
      </c>
      <c r="CD85" s="37" t="str">
        <f t="shared" si="100"/>
        <v/>
      </c>
      <c r="CE85" s="37" t="str">
        <f t="shared" si="101"/>
        <v/>
      </c>
      <c r="CF85" s="37" t="str">
        <f t="shared" si="102"/>
        <v/>
      </c>
      <c r="CG85" s="37" t="str">
        <f t="shared" si="103"/>
        <v/>
      </c>
      <c r="CH85" s="37" t="str">
        <f t="shared" si="104"/>
        <v/>
      </c>
      <c r="CI85" s="37" t="str">
        <f t="shared" si="105"/>
        <v/>
      </c>
    </row>
    <row r="86" spans="1:87" ht="12.75">
      <c r="A86" s="16"/>
      <c r="B86" s="14" t="str">
        <f>IF('Gene Table'!D85="","",'Gene Table'!D85)</f>
        <v>NM_001954</v>
      </c>
      <c r="C86" s="14" t="s">
        <v>337</v>
      </c>
      <c r="D86" s="15" t="str">
        <f>IF(SUM('Test Sample Data'!D$3:D$98)&gt;10,IF(AND(ISNUMBER('Test Sample Data'!D85),'Test Sample Data'!D85&lt;$B$1,'Test Sample Data'!D85&gt;0),'Test Sample Data'!D85,$B$1),"")</f>
        <v/>
      </c>
      <c r="E86" s="15" t="str">
        <f>IF(SUM('Test Sample Data'!E$3:E$98)&gt;10,IF(AND(ISNUMBER('Test Sample Data'!E85),'Test Sample Data'!E85&lt;$B$1,'Test Sample Data'!E85&gt;0),'Test Sample Data'!E85,$B$1),"")</f>
        <v/>
      </c>
      <c r="F86" s="15" t="str">
        <f>IF(SUM('Test Sample Data'!F$3:F$98)&gt;10,IF(AND(ISNUMBER('Test Sample Data'!F85),'Test Sample Data'!F85&lt;$B$1,'Test Sample Data'!F85&gt;0),'Test Sample Data'!F85,$B$1),"")</f>
        <v/>
      </c>
      <c r="G86" s="15" t="str">
        <f>IF(SUM('Test Sample Data'!G$3:G$98)&gt;10,IF(AND(ISNUMBER('Test Sample Data'!G85),'Test Sample Data'!G85&lt;$B$1,'Test Sample Data'!G85&gt;0),'Test Sample Data'!G85,$B$1),"")</f>
        <v/>
      </c>
      <c r="H86" s="15" t="str">
        <f>IF(SUM('Test Sample Data'!H$3:H$98)&gt;10,IF(AND(ISNUMBER('Test Sample Data'!H85),'Test Sample Data'!H85&lt;$B$1,'Test Sample Data'!H85&gt;0),'Test Sample Data'!H85,$B$1),"")</f>
        <v/>
      </c>
      <c r="I86" s="15" t="str">
        <f>IF(SUM('Test Sample Data'!I$3:I$98)&gt;10,IF(AND(ISNUMBER('Test Sample Data'!I85),'Test Sample Data'!I85&lt;$B$1,'Test Sample Data'!I85&gt;0),'Test Sample Data'!I85,$B$1),"")</f>
        <v/>
      </c>
      <c r="J86" s="15" t="str">
        <f>IF(SUM('Test Sample Data'!J$3:J$98)&gt;10,IF(AND(ISNUMBER('Test Sample Data'!J85),'Test Sample Data'!J85&lt;$B$1,'Test Sample Data'!J85&gt;0),'Test Sample Data'!J85,$B$1),"")</f>
        <v/>
      </c>
      <c r="K86" s="15" t="str">
        <f>IF(SUM('Test Sample Data'!K$3:K$98)&gt;10,IF(AND(ISNUMBER('Test Sample Data'!K85),'Test Sample Data'!K85&lt;$B$1,'Test Sample Data'!K85&gt;0),'Test Sample Data'!K85,$B$1),"")</f>
        <v/>
      </c>
      <c r="L86" s="15" t="str">
        <f>IF(SUM('Test Sample Data'!L$3:L$98)&gt;10,IF(AND(ISNUMBER('Test Sample Data'!L85),'Test Sample Data'!L85&lt;$B$1,'Test Sample Data'!L85&gt;0),'Test Sample Data'!L85,$B$1),"")</f>
        <v/>
      </c>
      <c r="M86" s="15" t="str">
        <f>IF(SUM('Test Sample Data'!M$3:M$98)&gt;10,IF(AND(ISNUMBER('Test Sample Data'!M85),'Test Sample Data'!M85&lt;$B$1,'Test Sample Data'!M85&gt;0),'Test Sample Data'!M85,$B$1),"")</f>
        <v/>
      </c>
      <c r="N86" s="15" t="str">
        <f>'Gene Table'!D85</f>
        <v>NM_001954</v>
      </c>
      <c r="O86" s="14" t="s">
        <v>337</v>
      </c>
      <c r="P86" s="15" t="str">
        <f>IF(SUM('Control Sample Data'!D$3:D$98)&gt;10,IF(AND(ISNUMBER('Control Sample Data'!D85),'Control Sample Data'!D85&lt;$B$1,'Control Sample Data'!D85&gt;0),'Control Sample Data'!D85,$B$1),"")</f>
        <v/>
      </c>
      <c r="Q86" s="15" t="str">
        <f>IF(SUM('Control Sample Data'!E$3:E$98)&gt;10,IF(AND(ISNUMBER('Control Sample Data'!E85),'Control Sample Data'!E85&lt;$B$1,'Control Sample Data'!E85&gt;0),'Control Sample Data'!E85,$B$1),"")</f>
        <v/>
      </c>
      <c r="R86" s="15" t="str">
        <f>IF(SUM('Control Sample Data'!F$3:F$98)&gt;10,IF(AND(ISNUMBER('Control Sample Data'!F85),'Control Sample Data'!F85&lt;$B$1,'Control Sample Data'!F85&gt;0),'Control Sample Data'!F85,$B$1),"")</f>
        <v/>
      </c>
      <c r="S86" s="15" t="str">
        <f>IF(SUM('Control Sample Data'!G$3:G$98)&gt;10,IF(AND(ISNUMBER('Control Sample Data'!G85),'Control Sample Data'!G85&lt;$B$1,'Control Sample Data'!G85&gt;0),'Control Sample Data'!G85,$B$1),"")</f>
        <v/>
      </c>
      <c r="T86" s="15" t="str">
        <f>IF(SUM('Control Sample Data'!H$3:H$98)&gt;10,IF(AND(ISNUMBER('Control Sample Data'!H85),'Control Sample Data'!H85&lt;$B$1,'Control Sample Data'!H85&gt;0),'Control Sample Data'!H85,$B$1),"")</f>
        <v/>
      </c>
      <c r="U86" s="15" t="str">
        <f>IF(SUM('Control Sample Data'!I$3:I$98)&gt;10,IF(AND(ISNUMBER('Control Sample Data'!I85),'Control Sample Data'!I85&lt;$B$1,'Control Sample Data'!I85&gt;0),'Control Sample Data'!I85,$B$1),"")</f>
        <v/>
      </c>
      <c r="V86" s="15" t="str">
        <f>IF(SUM('Control Sample Data'!J$3:J$98)&gt;10,IF(AND(ISNUMBER('Control Sample Data'!J85),'Control Sample Data'!J85&lt;$B$1,'Control Sample Data'!J85&gt;0),'Control Sample Data'!J85,$B$1),"")</f>
        <v/>
      </c>
      <c r="W86" s="15" t="str">
        <f>IF(SUM('Control Sample Data'!K$3:K$98)&gt;10,IF(AND(ISNUMBER('Control Sample Data'!K85),'Control Sample Data'!K85&lt;$B$1,'Control Sample Data'!K85&gt;0),'Control Sample Data'!K85,$B$1),"")</f>
        <v/>
      </c>
      <c r="X86" s="15" t="str">
        <f>IF(SUM('Control Sample Data'!L$3:L$98)&gt;10,IF(AND(ISNUMBER('Control Sample Data'!L85),'Control Sample Data'!L85&lt;$B$1,'Control Sample Data'!L85&gt;0),'Control Sample Data'!L85,$B$1),"")</f>
        <v/>
      </c>
      <c r="Y86" s="15" t="str">
        <f>IF(SUM('Control Sample Data'!M$3:M$98)&gt;10,IF(AND(ISNUMBER('Control Sample Data'!M85),'Control Sample Data'!M85&lt;$B$1,'Control Sample Data'!M85&gt;0),'Control Sample Data'!M85,$B$1),"")</f>
        <v/>
      </c>
      <c r="AT86" s="34" t="str">
        <f t="shared" si="64"/>
        <v/>
      </c>
      <c r="AU86" s="34" t="str">
        <f t="shared" si="65"/>
        <v/>
      </c>
      <c r="AV86" s="34" t="str">
        <f t="shared" si="66"/>
        <v/>
      </c>
      <c r="AW86" s="34" t="str">
        <f t="shared" si="67"/>
        <v/>
      </c>
      <c r="AX86" s="34" t="str">
        <f t="shared" si="68"/>
        <v/>
      </c>
      <c r="AY86" s="34" t="str">
        <f t="shared" si="69"/>
        <v/>
      </c>
      <c r="AZ86" s="34" t="str">
        <f t="shared" si="70"/>
        <v/>
      </c>
      <c r="BA86" s="34" t="str">
        <f t="shared" si="71"/>
        <v/>
      </c>
      <c r="BB86" s="34" t="str">
        <f t="shared" si="72"/>
        <v/>
      </c>
      <c r="BC86" s="34" t="str">
        <f t="shared" si="73"/>
        <v/>
      </c>
      <c r="BD86" s="34" t="str">
        <f t="shared" si="74"/>
        <v/>
      </c>
      <c r="BE86" s="34" t="str">
        <f t="shared" si="75"/>
        <v/>
      </c>
      <c r="BF86" s="34" t="str">
        <f t="shared" si="76"/>
        <v/>
      </c>
      <c r="BG86" s="34" t="str">
        <f t="shared" si="77"/>
        <v/>
      </c>
      <c r="BH86" s="34" t="str">
        <f t="shared" si="78"/>
        <v/>
      </c>
      <c r="BI86" s="34" t="str">
        <f t="shared" si="79"/>
        <v/>
      </c>
      <c r="BJ86" s="34" t="str">
        <f t="shared" si="80"/>
        <v/>
      </c>
      <c r="BK86" s="34" t="str">
        <f t="shared" si="81"/>
        <v/>
      </c>
      <c r="BL86" s="34" t="str">
        <f t="shared" si="82"/>
        <v/>
      </c>
      <c r="BM86" s="34" t="str">
        <f t="shared" si="83"/>
        <v/>
      </c>
      <c r="BN86" s="36" t="e">
        <f t="shared" si="84"/>
        <v>#DIV/0!</v>
      </c>
      <c r="BO86" s="36" t="e">
        <f t="shared" si="85"/>
        <v>#DIV/0!</v>
      </c>
      <c r="BP86" s="37" t="str">
        <f t="shared" si="86"/>
        <v/>
      </c>
      <c r="BQ86" s="37" t="str">
        <f t="shared" si="87"/>
        <v/>
      </c>
      <c r="BR86" s="37" t="str">
        <f t="shared" si="88"/>
        <v/>
      </c>
      <c r="BS86" s="37" t="str">
        <f t="shared" si="89"/>
        <v/>
      </c>
      <c r="BT86" s="37" t="str">
        <f t="shared" si="90"/>
        <v/>
      </c>
      <c r="BU86" s="37" t="str">
        <f t="shared" si="91"/>
        <v/>
      </c>
      <c r="BV86" s="37" t="str">
        <f t="shared" si="92"/>
        <v/>
      </c>
      <c r="BW86" s="37" t="str">
        <f t="shared" si="93"/>
        <v/>
      </c>
      <c r="BX86" s="37" t="str">
        <f t="shared" si="94"/>
        <v/>
      </c>
      <c r="BY86" s="37" t="str">
        <f t="shared" si="95"/>
        <v/>
      </c>
      <c r="BZ86" s="37" t="str">
        <f t="shared" si="96"/>
        <v/>
      </c>
      <c r="CA86" s="37" t="str">
        <f t="shared" si="97"/>
        <v/>
      </c>
      <c r="CB86" s="37" t="str">
        <f t="shared" si="98"/>
        <v/>
      </c>
      <c r="CC86" s="37" t="str">
        <f t="shared" si="99"/>
        <v/>
      </c>
      <c r="CD86" s="37" t="str">
        <f t="shared" si="100"/>
        <v/>
      </c>
      <c r="CE86" s="37" t="str">
        <f t="shared" si="101"/>
        <v/>
      </c>
      <c r="CF86" s="37" t="str">
        <f t="shared" si="102"/>
        <v/>
      </c>
      <c r="CG86" s="37" t="str">
        <f t="shared" si="103"/>
        <v/>
      </c>
      <c r="CH86" s="37" t="str">
        <f t="shared" si="104"/>
        <v/>
      </c>
      <c r="CI86" s="37" t="str">
        <f t="shared" si="105"/>
        <v/>
      </c>
    </row>
    <row r="87" spans="1:87" ht="12.75">
      <c r="A87" s="16"/>
      <c r="B87" s="14" t="str">
        <f>IF('Gene Table'!D86="","",'Gene Table'!D86)</f>
        <v>NM_005432</v>
      </c>
      <c r="C87" s="14" t="s">
        <v>341</v>
      </c>
      <c r="D87" s="15" t="str">
        <f>IF(SUM('Test Sample Data'!D$3:D$98)&gt;10,IF(AND(ISNUMBER('Test Sample Data'!D86),'Test Sample Data'!D86&lt;$B$1,'Test Sample Data'!D86&gt;0),'Test Sample Data'!D86,$B$1),"")</f>
        <v/>
      </c>
      <c r="E87" s="15" t="str">
        <f>IF(SUM('Test Sample Data'!E$3:E$98)&gt;10,IF(AND(ISNUMBER('Test Sample Data'!E86),'Test Sample Data'!E86&lt;$B$1,'Test Sample Data'!E86&gt;0),'Test Sample Data'!E86,$B$1),"")</f>
        <v/>
      </c>
      <c r="F87" s="15" t="str">
        <f>IF(SUM('Test Sample Data'!F$3:F$98)&gt;10,IF(AND(ISNUMBER('Test Sample Data'!F86),'Test Sample Data'!F86&lt;$B$1,'Test Sample Data'!F86&gt;0),'Test Sample Data'!F86,$B$1),"")</f>
        <v/>
      </c>
      <c r="G87" s="15" t="str">
        <f>IF(SUM('Test Sample Data'!G$3:G$98)&gt;10,IF(AND(ISNUMBER('Test Sample Data'!G86),'Test Sample Data'!G86&lt;$B$1,'Test Sample Data'!G86&gt;0),'Test Sample Data'!G86,$B$1),"")</f>
        <v/>
      </c>
      <c r="H87" s="15" t="str">
        <f>IF(SUM('Test Sample Data'!H$3:H$98)&gt;10,IF(AND(ISNUMBER('Test Sample Data'!H86),'Test Sample Data'!H86&lt;$B$1,'Test Sample Data'!H86&gt;0),'Test Sample Data'!H86,$B$1),"")</f>
        <v/>
      </c>
      <c r="I87" s="15" t="str">
        <f>IF(SUM('Test Sample Data'!I$3:I$98)&gt;10,IF(AND(ISNUMBER('Test Sample Data'!I86),'Test Sample Data'!I86&lt;$B$1,'Test Sample Data'!I86&gt;0),'Test Sample Data'!I86,$B$1),"")</f>
        <v/>
      </c>
      <c r="J87" s="15" t="str">
        <f>IF(SUM('Test Sample Data'!J$3:J$98)&gt;10,IF(AND(ISNUMBER('Test Sample Data'!J86),'Test Sample Data'!J86&lt;$B$1,'Test Sample Data'!J86&gt;0),'Test Sample Data'!J86,$B$1),"")</f>
        <v/>
      </c>
      <c r="K87" s="15" t="str">
        <f>IF(SUM('Test Sample Data'!K$3:K$98)&gt;10,IF(AND(ISNUMBER('Test Sample Data'!K86),'Test Sample Data'!K86&lt;$B$1,'Test Sample Data'!K86&gt;0),'Test Sample Data'!K86,$B$1),"")</f>
        <v/>
      </c>
      <c r="L87" s="15" t="str">
        <f>IF(SUM('Test Sample Data'!L$3:L$98)&gt;10,IF(AND(ISNUMBER('Test Sample Data'!L86),'Test Sample Data'!L86&lt;$B$1,'Test Sample Data'!L86&gt;0),'Test Sample Data'!L86,$B$1),"")</f>
        <v/>
      </c>
      <c r="M87" s="15" t="str">
        <f>IF(SUM('Test Sample Data'!M$3:M$98)&gt;10,IF(AND(ISNUMBER('Test Sample Data'!M86),'Test Sample Data'!M86&lt;$B$1,'Test Sample Data'!M86&gt;0),'Test Sample Data'!M86,$B$1),"")</f>
        <v/>
      </c>
      <c r="N87" s="15" t="str">
        <f>'Gene Table'!D86</f>
        <v>NM_005432</v>
      </c>
      <c r="O87" s="14" t="s">
        <v>341</v>
      </c>
      <c r="P87" s="15" t="str">
        <f>IF(SUM('Control Sample Data'!D$3:D$98)&gt;10,IF(AND(ISNUMBER('Control Sample Data'!D86),'Control Sample Data'!D86&lt;$B$1,'Control Sample Data'!D86&gt;0),'Control Sample Data'!D86,$B$1),"")</f>
        <v/>
      </c>
      <c r="Q87" s="15" t="str">
        <f>IF(SUM('Control Sample Data'!E$3:E$98)&gt;10,IF(AND(ISNUMBER('Control Sample Data'!E86),'Control Sample Data'!E86&lt;$B$1,'Control Sample Data'!E86&gt;0),'Control Sample Data'!E86,$B$1),"")</f>
        <v/>
      </c>
      <c r="R87" s="15" t="str">
        <f>IF(SUM('Control Sample Data'!F$3:F$98)&gt;10,IF(AND(ISNUMBER('Control Sample Data'!F86),'Control Sample Data'!F86&lt;$B$1,'Control Sample Data'!F86&gt;0),'Control Sample Data'!F86,$B$1),"")</f>
        <v/>
      </c>
      <c r="S87" s="15" t="str">
        <f>IF(SUM('Control Sample Data'!G$3:G$98)&gt;10,IF(AND(ISNUMBER('Control Sample Data'!G86),'Control Sample Data'!G86&lt;$B$1,'Control Sample Data'!G86&gt;0),'Control Sample Data'!G86,$B$1),"")</f>
        <v/>
      </c>
      <c r="T87" s="15" t="str">
        <f>IF(SUM('Control Sample Data'!H$3:H$98)&gt;10,IF(AND(ISNUMBER('Control Sample Data'!H86),'Control Sample Data'!H86&lt;$B$1,'Control Sample Data'!H86&gt;0),'Control Sample Data'!H86,$B$1),"")</f>
        <v/>
      </c>
      <c r="U87" s="15" t="str">
        <f>IF(SUM('Control Sample Data'!I$3:I$98)&gt;10,IF(AND(ISNUMBER('Control Sample Data'!I86),'Control Sample Data'!I86&lt;$B$1,'Control Sample Data'!I86&gt;0),'Control Sample Data'!I86,$B$1),"")</f>
        <v/>
      </c>
      <c r="V87" s="15" t="str">
        <f>IF(SUM('Control Sample Data'!J$3:J$98)&gt;10,IF(AND(ISNUMBER('Control Sample Data'!J86),'Control Sample Data'!J86&lt;$B$1,'Control Sample Data'!J86&gt;0),'Control Sample Data'!J86,$B$1),"")</f>
        <v/>
      </c>
      <c r="W87" s="15" t="str">
        <f>IF(SUM('Control Sample Data'!K$3:K$98)&gt;10,IF(AND(ISNUMBER('Control Sample Data'!K86),'Control Sample Data'!K86&lt;$B$1,'Control Sample Data'!K86&gt;0),'Control Sample Data'!K86,$B$1),"")</f>
        <v/>
      </c>
      <c r="X87" s="15" t="str">
        <f>IF(SUM('Control Sample Data'!L$3:L$98)&gt;10,IF(AND(ISNUMBER('Control Sample Data'!L86),'Control Sample Data'!L86&lt;$B$1,'Control Sample Data'!L86&gt;0),'Control Sample Data'!L86,$B$1),"")</f>
        <v/>
      </c>
      <c r="Y87" s="15" t="str">
        <f>IF(SUM('Control Sample Data'!M$3:M$98)&gt;10,IF(AND(ISNUMBER('Control Sample Data'!M86),'Control Sample Data'!M86&lt;$B$1,'Control Sample Data'!M86&gt;0),'Control Sample Data'!M86,$B$1),"")</f>
        <v/>
      </c>
      <c r="AT87" s="34" t="str">
        <f t="shared" si="64"/>
        <v/>
      </c>
      <c r="AU87" s="34" t="str">
        <f t="shared" si="65"/>
        <v/>
      </c>
      <c r="AV87" s="34" t="str">
        <f t="shared" si="66"/>
        <v/>
      </c>
      <c r="AW87" s="34" t="str">
        <f t="shared" si="67"/>
        <v/>
      </c>
      <c r="AX87" s="34" t="str">
        <f t="shared" si="68"/>
        <v/>
      </c>
      <c r="AY87" s="34" t="str">
        <f t="shared" si="69"/>
        <v/>
      </c>
      <c r="AZ87" s="34" t="str">
        <f t="shared" si="70"/>
        <v/>
      </c>
      <c r="BA87" s="34" t="str">
        <f t="shared" si="71"/>
        <v/>
      </c>
      <c r="BB87" s="34" t="str">
        <f t="shared" si="72"/>
        <v/>
      </c>
      <c r="BC87" s="34" t="str">
        <f t="shared" si="73"/>
        <v/>
      </c>
      <c r="BD87" s="34" t="str">
        <f t="shared" si="74"/>
        <v/>
      </c>
      <c r="BE87" s="34" t="str">
        <f t="shared" si="75"/>
        <v/>
      </c>
      <c r="BF87" s="34" t="str">
        <f t="shared" si="76"/>
        <v/>
      </c>
      <c r="BG87" s="34" t="str">
        <f t="shared" si="77"/>
        <v/>
      </c>
      <c r="BH87" s="34" t="str">
        <f t="shared" si="78"/>
        <v/>
      </c>
      <c r="BI87" s="34" t="str">
        <f t="shared" si="79"/>
        <v/>
      </c>
      <c r="BJ87" s="34" t="str">
        <f t="shared" si="80"/>
        <v/>
      </c>
      <c r="BK87" s="34" t="str">
        <f t="shared" si="81"/>
        <v/>
      </c>
      <c r="BL87" s="34" t="str">
        <f t="shared" si="82"/>
        <v/>
      </c>
      <c r="BM87" s="34" t="str">
        <f t="shared" si="83"/>
        <v/>
      </c>
      <c r="BN87" s="36" t="e">
        <f t="shared" si="84"/>
        <v>#DIV/0!</v>
      </c>
      <c r="BO87" s="36" t="e">
        <f t="shared" si="85"/>
        <v>#DIV/0!</v>
      </c>
      <c r="BP87" s="37" t="str">
        <f t="shared" si="86"/>
        <v/>
      </c>
      <c r="BQ87" s="37" t="str">
        <f t="shared" si="87"/>
        <v/>
      </c>
      <c r="BR87" s="37" t="str">
        <f t="shared" si="88"/>
        <v/>
      </c>
      <c r="BS87" s="37" t="str">
        <f t="shared" si="89"/>
        <v/>
      </c>
      <c r="BT87" s="37" t="str">
        <f t="shared" si="90"/>
        <v/>
      </c>
      <c r="BU87" s="37" t="str">
        <f t="shared" si="91"/>
        <v/>
      </c>
      <c r="BV87" s="37" t="str">
        <f t="shared" si="92"/>
        <v/>
      </c>
      <c r="BW87" s="37" t="str">
        <f t="shared" si="93"/>
        <v/>
      </c>
      <c r="BX87" s="37" t="str">
        <f t="shared" si="94"/>
        <v/>
      </c>
      <c r="BY87" s="37" t="str">
        <f t="shared" si="95"/>
        <v/>
      </c>
      <c r="BZ87" s="37" t="str">
        <f t="shared" si="96"/>
        <v/>
      </c>
      <c r="CA87" s="37" t="str">
        <f t="shared" si="97"/>
        <v/>
      </c>
      <c r="CB87" s="37" t="str">
        <f t="shared" si="98"/>
        <v/>
      </c>
      <c r="CC87" s="37" t="str">
        <f t="shared" si="99"/>
        <v/>
      </c>
      <c r="CD87" s="37" t="str">
        <f t="shared" si="100"/>
        <v/>
      </c>
      <c r="CE87" s="37" t="str">
        <f t="shared" si="101"/>
        <v/>
      </c>
      <c r="CF87" s="37" t="str">
        <f t="shared" si="102"/>
        <v/>
      </c>
      <c r="CG87" s="37" t="str">
        <f t="shared" si="103"/>
        <v/>
      </c>
      <c r="CH87" s="37" t="str">
        <f t="shared" si="104"/>
        <v/>
      </c>
      <c r="CI87" s="37" t="str">
        <f t="shared" si="105"/>
        <v/>
      </c>
    </row>
    <row r="88" spans="1:87" ht="12.75">
      <c r="A88" s="16"/>
      <c r="B88" s="14" t="str">
        <f>IF('Gene Table'!D87="","",'Gene Table'!D87)</f>
        <v>HGDC</v>
      </c>
      <c r="C88" s="14" t="s">
        <v>345</v>
      </c>
      <c r="D88" s="15" t="str">
        <f>IF(SUM('Test Sample Data'!D$3:D$98)&gt;10,IF(AND(ISNUMBER('Test Sample Data'!D87),'Test Sample Data'!D87&lt;$B$1,'Test Sample Data'!D87&gt;0),'Test Sample Data'!D87,$B$1),"")</f>
        <v/>
      </c>
      <c r="E88" s="15" t="str">
        <f>IF(SUM('Test Sample Data'!E$3:E$98)&gt;10,IF(AND(ISNUMBER('Test Sample Data'!E87),'Test Sample Data'!E87&lt;$B$1,'Test Sample Data'!E87&gt;0),'Test Sample Data'!E87,$B$1),"")</f>
        <v/>
      </c>
      <c r="F88" s="15" t="str">
        <f>IF(SUM('Test Sample Data'!F$3:F$98)&gt;10,IF(AND(ISNUMBER('Test Sample Data'!F87),'Test Sample Data'!F87&lt;$B$1,'Test Sample Data'!F87&gt;0),'Test Sample Data'!F87,$B$1),"")</f>
        <v/>
      </c>
      <c r="G88" s="15" t="str">
        <f>IF(SUM('Test Sample Data'!G$3:G$98)&gt;10,IF(AND(ISNUMBER('Test Sample Data'!G87),'Test Sample Data'!G87&lt;$B$1,'Test Sample Data'!G87&gt;0),'Test Sample Data'!G87,$B$1),"")</f>
        <v/>
      </c>
      <c r="H88" s="15" t="str">
        <f>IF(SUM('Test Sample Data'!H$3:H$98)&gt;10,IF(AND(ISNUMBER('Test Sample Data'!H87),'Test Sample Data'!H87&lt;$B$1,'Test Sample Data'!H87&gt;0),'Test Sample Data'!H87,$B$1),"")</f>
        <v/>
      </c>
      <c r="I88" s="15" t="str">
        <f>IF(SUM('Test Sample Data'!I$3:I$98)&gt;10,IF(AND(ISNUMBER('Test Sample Data'!I87),'Test Sample Data'!I87&lt;$B$1,'Test Sample Data'!I87&gt;0),'Test Sample Data'!I87,$B$1),"")</f>
        <v/>
      </c>
      <c r="J88" s="15" t="str">
        <f>IF(SUM('Test Sample Data'!J$3:J$98)&gt;10,IF(AND(ISNUMBER('Test Sample Data'!J87),'Test Sample Data'!J87&lt;$B$1,'Test Sample Data'!J87&gt;0),'Test Sample Data'!J87,$B$1),"")</f>
        <v/>
      </c>
      <c r="K88" s="15" t="str">
        <f>IF(SUM('Test Sample Data'!K$3:K$98)&gt;10,IF(AND(ISNUMBER('Test Sample Data'!K87),'Test Sample Data'!K87&lt;$B$1,'Test Sample Data'!K87&gt;0),'Test Sample Data'!K87,$B$1),"")</f>
        <v/>
      </c>
      <c r="L88" s="15" t="str">
        <f>IF(SUM('Test Sample Data'!L$3:L$98)&gt;10,IF(AND(ISNUMBER('Test Sample Data'!L87),'Test Sample Data'!L87&lt;$B$1,'Test Sample Data'!L87&gt;0),'Test Sample Data'!L87,$B$1),"")</f>
        <v/>
      </c>
      <c r="M88" s="15" t="str">
        <f>IF(SUM('Test Sample Data'!M$3:M$98)&gt;10,IF(AND(ISNUMBER('Test Sample Data'!M87),'Test Sample Data'!M87&lt;$B$1,'Test Sample Data'!M87&gt;0),'Test Sample Data'!M87,$B$1),"")</f>
        <v/>
      </c>
      <c r="N88" s="15" t="str">
        <f>'Gene Table'!D87</f>
        <v>HGDC</v>
      </c>
      <c r="O88" s="14" t="s">
        <v>345</v>
      </c>
      <c r="P88" s="15" t="str">
        <f>IF(SUM('Control Sample Data'!D$3:D$98)&gt;10,IF(AND(ISNUMBER('Control Sample Data'!D87),'Control Sample Data'!D87&lt;$B$1,'Control Sample Data'!D87&gt;0),'Control Sample Data'!D87,$B$1),"")</f>
        <v/>
      </c>
      <c r="Q88" s="15" t="str">
        <f>IF(SUM('Control Sample Data'!E$3:E$98)&gt;10,IF(AND(ISNUMBER('Control Sample Data'!E87),'Control Sample Data'!E87&lt;$B$1,'Control Sample Data'!E87&gt;0),'Control Sample Data'!E87,$B$1),"")</f>
        <v/>
      </c>
      <c r="R88" s="15" t="str">
        <f>IF(SUM('Control Sample Data'!F$3:F$98)&gt;10,IF(AND(ISNUMBER('Control Sample Data'!F87),'Control Sample Data'!F87&lt;$B$1,'Control Sample Data'!F87&gt;0),'Control Sample Data'!F87,$B$1),"")</f>
        <v/>
      </c>
      <c r="S88" s="15" t="str">
        <f>IF(SUM('Control Sample Data'!G$3:G$98)&gt;10,IF(AND(ISNUMBER('Control Sample Data'!G87),'Control Sample Data'!G87&lt;$B$1,'Control Sample Data'!G87&gt;0),'Control Sample Data'!G87,$B$1),"")</f>
        <v/>
      </c>
      <c r="T88" s="15" t="str">
        <f>IF(SUM('Control Sample Data'!H$3:H$98)&gt;10,IF(AND(ISNUMBER('Control Sample Data'!H87),'Control Sample Data'!H87&lt;$B$1,'Control Sample Data'!H87&gt;0),'Control Sample Data'!H87,$B$1),"")</f>
        <v/>
      </c>
      <c r="U88" s="15" t="str">
        <f>IF(SUM('Control Sample Data'!I$3:I$98)&gt;10,IF(AND(ISNUMBER('Control Sample Data'!I87),'Control Sample Data'!I87&lt;$B$1,'Control Sample Data'!I87&gt;0),'Control Sample Data'!I87,$B$1),"")</f>
        <v/>
      </c>
      <c r="V88" s="15" t="str">
        <f>IF(SUM('Control Sample Data'!J$3:J$98)&gt;10,IF(AND(ISNUMBER('Control Sample Data'!J87),'Control Sample Data'!J87&lt;$B$1,'Control Sample Data'!J87&gt;0),'Control Sample Data'!J87,$B$1),"")</f>
        <v/>
      </c>
      <c r="W88" s="15" t="str">
        <f>IF(SUM('Control Sample Data'!K$3:K$98)&gt;10,IF(AND(ISNUMBER('Control Sample Data'!K87),'Control Sample Data'!K87&lt;$B$1,'Control Sample Data'!K87&gt;0),'Control Sample Data'!K87,$B$1),"")</f>
        <v/>
      </c>
      <c r="X88" s="15" t="str">
        <f>IF(SUM('Control Sample Data'!L$3:L$98)&gt;10,IF(AND(ISNUMBER('Control Sample Data'!L87),'Control Sample Data'!L87&lt;$B$1,'Control Sample Data'!L87&gt;0),'Control Sample Data'!L87,$B$1),"")</f>
        <v/>
      </c>
      <c r="Y88" s="15" t="str">
        <f>IF(SUM('Control Sample Data'!M$3:M$98)&gt;10,IF(AND(ISNUMBER('Control Sample Data'!M87),'Control Sample Data'!M87&lt;$B$1,'Control Sample Data'!M87&gt;0),'Control Sample Data'!M87,$B$1),"")</f>
        <v/>
      </c>
      <c r="AT88" s="34" t="str">
        <f t="shared" si="64"/>
        <v/>
      </c>
      <c r="AU88" s="34" t="str">
        <f t="shared" si="65"/>
        <v/>
      </c>
      <c r="AV88" s="34" t="str">
        <f t="shared" si="66"/>
        <v/>
      </c>
      <c r="AW88" s="34" t="str">
        <f t="shared" si="67"/>
        <v/>
      </c>
      <c r="AX88" s="34" t="str">
        <f t="shared" si="68"/>
        <v/>
      </c>
      <c r="AY88" s="34" t="str">
        <f t="shared" si="69"/>
        <v/>
      </c>
      <c r="AZ88" s="34" t="str">
        <f t="shared" si="70"/>
        <v/>
      </c>
      <c r="BA88" s="34" t="str">
        <f t="shared" si="71"/>
        <v/>
      </c>
      <c r="BB88" s="34" t="str">
        <f t="shared" si="72"/>
        <v/>
      </c>
      <c r="BC88" s="34" t="str">
        <f t="shared" si="73"/>
        <v/>
      </c>
      <c r="BD88" s="34" t="str">
        <f t="shared" si="74"/>
        <v/>
      </c>
      <c r="BE88" s="34" t="str">
        <f t="shared" si="75"/>
        <v/>
      </c>
      <c r="BF88" s="34" t="str">
        <f t="shared" si="76"/>
        <v/>
      </c>
      <c r="BG88" s="34" t="str">
        <f t="shared" si="77"/>
        <v/>
      </c>
      <c r="BH88" s="34" t="str">
        <f t="shared" si="78"/>
        <v/>
      </c>
      <c r="BI88" s="34" t="str">
        <f t="shared" si="79"/>
        <v/>
      </c>
      <c r="BJ88" s="34" t="str">
        <f t="shared" si="80"/>
        <v/>
      </c>
      <c r="BK88" s="34" t="str">
        <f t="shared" si="81"/>
        <v/>
      </c>
      <c r="BL88" s="34" t="str">
        <f t="shared" si="82"/>
        <v/>
      </c>
      <c r="BM88" s="34" t="str">
        <f t="shared" si="83"/>
        <v/>
      </c>
      <c r="BN88" s="36" t="e">
        <f t="shared" si="84"/>
        <v>#DIV/0!</v>
      </c>
      <c r="BO88" s="36" t="e">
        <f t="shared" si="85"/>
        <v>#DIV/0!</v>
      </c>
      <c r="BP88" s="37" t="str">
        <f t="shared" si="86"/>
        <v/>
      </c>
      <c r="BQ88" s="37" t="str">
        <f t="shared" si="87"/>
        <v/>
      </c>
      <c r="BR88" s="37" t="str">
        <f t="shared" si="88"/>
        <v/>
      </c>
      <c r="BS88" s="37" t="str">
        <f t="shared" si="89"/>
        <v/>
      </c>
      <c r="BT88" s="37" t="str">
        <f t="shared" si="90"/>
        <v/>
      </c>
      <c r="BU88" s="37" t="str">
        <f t="shared" si="91"/>
        <v/>
      </c>
      <c r="BV88" s="37" t="str">
        <f t="shared" si="92"/>
        <v/>
      </c>
      <c r="BW88" s="37" t="str">
        <f t="shared" si="93"/>
        <v/>
      </c>
      <c r="BX88" s="37" t="str">
        <f t="shared" si="94"/>
        <v/>
      </c>
      <c r="BY88" s="37" t="str">
        <f t="shared" si="95"/>
        <v/>
      </c>
      <c r="BZ88" s="37" t="str">
        <f t="shared" si="96"/>
        <v/>
      </c>
      <c r="CA88" s="37" t="str">
        <f t="shared" si="97"/>
        <v/>
      </c>
      <c r="CB88" s="37" t="str">
        <f t="shared" si="98"/>
        <v/>
      </c>
      <c r="CC88" s="37" t="str">
        <f t="shared" si="99"/>
        <v/>
      </c>
      <c r="CD88" s="37" t="str">
        <f t="shared" si="100"/>
        <v/>
      </c>
      <c r="CE88" s="37" t="str">
        <f t="shared" si="101"/>
        <v/>
      </c>
      <c r="CF88" s="37" t="str">
        <f t="shared" si="102"/>
        <v/>
      </c>
      <c r="CG88" s="37" t="str">
        <f t="shared" si="103"/>
        <v/>
      </c>
      <c r="CH88" s="37" t="str">
        <f t="shared" si="104"/>
        <v/>
      </c>
      <c r="CI88" s="37" t="str">
        <f t="shared" si="105"/>
        <v/>
      </c>
    </row>
    <row r="89" spans="1:87" ht="12.75" customHeight="1">
      <c r="A89" s="16"/>
      <c r="B89" s="14" t="str">
        <f>IF('Gene Table'!D88="","",'Gene Table'!D88)</f>
        <v>HGDC</v>
      </c>
      <c r="C89" s="14" t="s">
        <v>347</v>
      </c>
      <c r="D89" s="15" t="str">
        <f>IF(SUM('Test Sample Data'!D$3:D$98)&gt;10,IF(AND(ISNUMBER('Test Sample Data'!D88),'Test Sample Data'!D88&lt;$B$1,'Test Sample Data'!D88&gt;0),'Test Sample Data'!D88,$B$1),"")</f>
        <v/>
      </c>
      <c r="E89" s="15" t="str">
        <f>IF(SUM('Test Sample Data'!E$3:E$98)&gt;10,IF(AND(ISNUMBER('Test Sample Data'!E88),'Test Sample Data'!E88&lt;$B$1,'Test Sample Data'!E88&gt;0),'Test Sample Data'!E88,$B$1),"")</f>
        <v/>
      </c>
      <c r="F89" s="15" t="str">
        <f>IF(SUM('Test Sample Data'!F$3:F$98)&gt;10,IF(AND(ISNUMBER('Test Sample Data'!F88),'Test Sample Data'!F88&lt;$B$1,'Test Sample Data'!F88&gt;0),'Test Sample Data'!F88,$B$1),"")</f>
        <v/>
      </c>
      <c r="G89" s="15" t="str">
        <f>IF(SUM('Test Sample Data'!G$3:G$98)&gt;10,IF(AND(ISNUMBER('Test Sample Data'!G88),'Test Sample Data'!G88&lt;$B$1,'Test Sample Data'!G88&gt;0),'Test Sample Data'!G88,$B$1),"")</f>
        <v/>
      </c>
      <c r="H89" s="15" t="str">
        <f>IF(SUM('Test Sample Data'!H$3:H$98)&gt;10,IF(AND(ISNUMBER('Test Sample Data'!H88),'Test Sample Data'!H88&lt;$B$1,'Test Sample Data'!H88&gt;0),'Test Sample Data'!H88,$B$1),"")</f>
        <v/>
      </c>
      <c r="I89" s="15" t="str">
        <f>IF(SUM('Test Sample Data'!I$3:I$98)&gt;10,IF(AND(ISNUMBER('Test Sample Data'!I88),'Test Sample Data'!I88&lt;$B$1,'Test Sample Data'!I88&gt;0),'Test Sample Data'!I88,$B$1),"")</f>
        <v/>
      </c>
      <c r="J89" s="15" t="str">
        <f>IF(SUM('Test Sample Data'!J$3:J$98)&gt;10,IF(AND(ISNUMBER('Test Sample Data'!J88),'Test Sample Data'!J88&lt;$B$1,'Test Sample Data'!J88&gt;0),'Test Sample Data'!J88,$B$1),"")</f>
        <v/>
      </c>
      <c r="K89" s="15" t="str">
        <f>IF(SUM('Test Sample Data'!K$3:K$98)&gt;10,IF(AND(ISNUMBER('Test Sample Data'!K88),'Test Sample Data'!K88&lt;$B$1,'Test Sample Data'!K88&gt;0),'Test Sample Data'!K88,$B$1),"")</f>
        <v/>
      </c>
      <c r="L89" s="15" t="str">
        <f>IF(SUM('Test Sample Data'!L$3:L$98)&gt;10,IF(AND(ISNUMBER('Test Sample Data'!L88),'Test Sample Data'!L88&lt;$B$1,'Test Sample Data'!L88&gt;0),'Test Sample Data'!L88,$B$1),"")</f>
        <v/>
      </c>
      <c r="M89" s="15" t="str">
        <f>IF(SUM('Test Sample Data'!M$3:M$98)&gt;10,IF(AND(ISNUMBER('Test Sample Data'!M88),'Test Sample Data'!M88&lt;$B$1,'Test Sample Data'!M88&gt;0),'Test Sample Data'!M88,$B$1),"")</f>
        <v/>
      </c>
      <c r="N89" s="15" t="str">
        <f>'Gene Table'!D88</f>
        <v>HGDC</v>
      </c>
      <c r="O89" s="14" t="s">
        <v>347</v>
      </c>
      <c r="P89" s="15" t="str">
        <f>IF(SUM('Control Sample Data'!D$3:D$98)&gt;10,IF(AND(ISNUMBER('Control Sample Data'!D88),'Control Sample Data'!D88&lt;$B$1,'Control Sample Data'!D88&gt;0),'Control Sample Data'!D88,$B$1),"")</f>
        <v/>
      </c>
      <c r="Q89" s="15" t="str">
        <f>IF(SUM('Control Sample Data'!E$3:E$98)&gt;10,IF(AND(ISNUMBER('Control Sample Data'!E88),'Control Sample Data'!E88&lt;$B$1,'Control Sample Data'!E88&gt;0),'Control Sample Data'!E88,$B$1),"")</f>
        <v/>
      </c>
      <c r="R89" s="15" t="str">
        <f>IF(SUM('Control Sample Data'!F$3:F$98)&gt;10,IF(AND(ISNUMBER('Control Sample Data'!F88),'Control Sample Data'!F88&lt;$B$1,'Control Sample Data'!F88&gt;0),'Control Sample Data'!F88,$B$1),"")</f>
        <v/>
      </c>
      <c r="S89" s="15" t="str">
        <f>IF(SUM('Control Sample Data'!G$3:G$98)&gt;10,IF(AND(ISNUMBER('Control Sample Data'!G88),'Control Sample Data'!G88&lt;$B$1,'Control Sample Data'!G88&gt;0),'Control Sample Data'!G88,$B$1),"")</f>
        <v/>
      </c>
      <c r="T89" s="15" t="str">
        <f>IF(SUM('Control Sample Data'!H$3:H$98)&gt;10,IF(AND(ISNUMBER('Control Sample Data'!H88),'Control Sample Data'!H88&lt;$B$1,'Control Sample Data'!H88&gt;0),'Control Sample Data'!H88,$B$1),"")</f>
        <v/>
      </c>
      <c r="U89" s="15" t="str">
        <f>IF(SUM('Control Sample Data'!I$3:I$98)&gt;10,IF(AND(ISNUMBER('Control Sample Data'!I88),'Control Sample Data'!I88&lt;$B$1,'Control Sample Data'!I88&gt;0),'Control Sample Data'!I88,$B$1),"")</f>
        <v/>
      </c>
      <c r="V89" s="15" t="str">
        <f>IF(SUM('Control Sample Data'!J$3:J$98)&gt;10,IF(AND(ISNUMBER('Control Sample Data'!J88),'Control Sample Data'!J88&lt;$B$1,'Control Sample Data'!J88&gt;0),'Control Sample Data'!J88,$B$1),"")</f>
        <v/>
      </c>
      <c r="W89" s="15" t="str">
        <f>IF(SUM('Control Sample Data'!K$3:K$98)&gt;10,IF(AND(ISNUMBER('Control Sample Data'!K88),'Control Sample Data'!K88&lt;$B$1,'Control Sample Data'!K88&gt;0),'Control Sample Data'!K88,$B$1),"")</f>
        <v/>
      </c>
      <c r="X89" s="15" t="str">
        <f>IF(SUM('Control Sample Data'!L$3:L$98)&gt;10,IF(AND(ISNUMBER('Control Sample Data'!L88),'Control Sample Data'!L88&lt;$B$1,'Control Sample Data'!L88&gt;0),'Control Sample Data'!L88,$B$1),"")</f>
        <v/>
      </c>
      <c r="Y89" s="15" t="str">
        <f>IF(SUM('Control Sample Data'!M$3:M$98)&gt;10,IF(AND(ISNUMBER('Control Sample Data'!M88),'Control Sample Data'!M88&lt;$B$1,'Control Sample Data'!M88&gt;0),'Control Sample Data'!M88,$B$1),"")</f>
        <v/>
      </c>
      <c r="AT89" s="34" t="str">
        <f t="shared" si="64"/>
        <v/>
      </c>
      <c r="AU89" s="34" t="str">
        <f t="shared" si="65"/>
        <v/>
      </c>
      <c r="AV89" s="34" t="str">
        <f t="shared" si="66"/>
        <v/>
      </c>
      <c r="AW89" s="34" t="str">
        <f t="shared" si="67"/>
        <v/>
      </c>
      <c r="AX89" s="34" t="str">
        <f t="shared" si="68"/>
        <v/>
      </c>
      <c r="AY89" s="34" t="str">
        <f t="shared" si="69"/>
        <v/>
      </c>
      <c r="AZ89" s="34" t="str">
        <f t="shared" si="70"/>
        <v/>
      </c>
      <c r="BA89" s="34" t="str">
        <f t="shared" si="71"/>
        <v/>
      </c>
      <c r="BB89" s="34" t="str">
        <f t="shared" si="72"/>
        <v/>
      </c>
      <c r="BC89" s="34" t="str">
        <f t="shared" si="73"/>
        <v/>
      </c>
      <c r="BD89" s="34" t="str">
        <f t="shared" si="74"/>
        <v/>
      </c>
      <c r="BE89" s="34" t="str">
        <f t="shared" si="75"/>
        <v/>
      </c>
      <c r="BF89" s="34" t="str">
        <f t="shared" si="76"/>
        <v/>
      </c>
      <c r="BG89" s="34" t="str">
        <f t="shared" si="77"/>
        <v/>
      </c>
      <c r="BH89" s="34" t="str">
        <f t="shared" si="78"/>
        <v/>
      </c>
      <c r="BI89" s="34" t="str">
        <f t="shared" si="79"/>
        <v/>
      </c>
      <c r="BJ89" s="34" t="str">
        <f t="shared" si="80"/>
        <v/>
      </c>
      <c r="BK89" s="34" t="str">
        <f t="shared" si="81"/>
        <v/>
      </c>
      <c r="BL89" s="34" t="str">
        <f t="shared" si="82"/>
        <v/>
      </c>
      <c r="BM89" s="34" t="str">
        <f t="shared" si="83"/>
        <v/>
      </c>
      <c r="BN89" s="36" t="e">
        <f t="shared" si="84"/>
        <v>#DIV/0!</v>
      </c>
      <c r="BO89" s="36" t="e">
        <f t="shared" si="85"/>
        <v>#DIV/0!</v>
      </c>
      <c r="BP89" s="37" t="str">
        <f t="shared" si="86"/>
        <v/>
      </c>
      <c r="BQ89" s="37" t="str">
        <f t="shared" si="87"/>
        <v/>
      </c>
      <c r="BR89" s="37" t="str">
        <f t="shared" si="88"/>
        <v/>
      </c>
      <c r="BS89" s="37" t="str">
        <f t="shared" si="89"/>
        <v/>
      </c>
      <c r="BT89" s="37" t="str">
        <f t="shared" si="90"/>
        <v/>
      </c>
      <c r="BU89" s="37" t="str">
        <f t="shared" si="91"/>
        <v/>
      </c>
      <c r="BV89" s="37" t="str">
        <f t="shared" si="92"/>
        <v/>
      </c>
      <c r="BW89" s="37" t="str">
        <f t="shared" si="93"/>
        <v/>
      </c>
      <c r="BX89" s="37" t="str">
        <f t="shared" si="94"/>
        <v/>
      </c>
      <c r="BY89" s="37" t="str">
        <f t="shared" si="95"/>
        <v/>
      </c>
      <c r="BZ89" s="37" t="str">
        <f t="shared" si="96"/>
        <v/>
      </c>
      <c r="CA89" s="37" t="str">
        <f t="shared" si="97"/>
        <v/>
      </c>
      <c r="CB89" s="37" t="str">
        <f t="shared" si="98"/>
        <v/>
      </c>
      <c r="CC89" s="37" t="str">
        <f t="shared" si="99"/>
        <v/>
      </c>
      <c r="CD89" s="37" t="str">
        <f t="shared" si="100"/>
        <v/>
      </c>
      <c r="CE89" s="37" t="str">
        <f t="shared" si="101"/>
        <v/>
      </c>
      <c r="CF89" s="37" t="str">
        <f t="shared" si="102"/>
        <v/>
      </c>
      <c r="CG89" s="37" t="str">
        <f t="shared" si="103"/>
        <v/>
      </c>
      <c r="CH89" s="37" t="str">
        <f t="shared" si="104"/>
        <v/>
      </c>
      <c r="CI89" s="37" t="str">
        <f t="shared" si="105"/>
        <v/>
      </c>
    </row>
    <row r="90" spans="1:87" ht="12.75">
      <c r="A90" s="16"/>
      <c r="B90" s="14" t="str">
        <f>IF('Gene Table'!D89="","",'Gene Table'!D89)</f>
        <v>NM_002046</v>
      </c>
      <c r="C90" s="14" t="s">
        <v>348</v>
      </c>
      <c r="D90" s="15" t="str">
        <f>IF(SUM('Test Sample Data'!D$3:D$98)&gt;10,IF(AND(ISNUMBER('Test Sample Data'!D89),'Test Sample Data'!D89&lt;$B$1,'Test Sample Data'!D89&gt;0),'Test Sample Data'!D89,$B$1),"")</f>
        <v/>
      </c>
      <c r="E90" s="15" t="str">
        <f>IF(SUM('Test Sample Data'!E$3:E$98)&gt;10,IF(AND(ISNUMBER('Test Sample Data'!E89),'Test Sample Data'!E89&lt;$B$1,'Test Sample Data'!E89&gt;0),'Test Sample Data'!E89,$B$1),"")</f>
        <v/>
      </c>
      <c r="F90" s="15" t="str">
        <f>IF(SUM('Test Sample Data'!F$3:F$98)&gt;10,IF(AND(ISNUMBER('Test Sample Data'!F89),'Test Sample Data'!F89&lt;$B$1,'Test Sample Data'!F89&gt;0),'Test Sample Data'!F89,$B$1),"")</f>
        <v/>
      </c>
      <c r="G90" s="15" t="str">
        <f>IF(SUM('Test Sample Data'!G$3:G$98)&gt;10,IF(AND(ISNUMBER('Test Sample Data'!G89),'Test Sample Data'!G89&lt;$B$1,'Test Sample Data'!G89&gt;0),'Test Sample Data'!G89,$B$1),"")</f>
        <v/>
      </c>
      <c r="H90" s="15" t="str">
        <f>IF(SUM('Test Sample Data'!H$3:H$98)&gt;10,IF(AND(ISNUMBER('Test Sample Data'!H89),'Test Sample Data'!H89&lt;$B$1,'Test Sample Data'!H89&gt;0),'Test Sample Data'!H89,$B$1),"")</f>
        <v/>
      </c>
      <c r="I90" s="15" t="str">
        <f>IF(SUM('Test Sample Data'!I$3:I$98)&gt;10,IF(AND(ISNUMBER('Test Sample Data'!I89),'Test Sample Data'!I89&lt;$B$1,'Test Sample Data'!I89&gt;0),'Test Sample Data'!I89,$B$1),"")</f>
        <v/>
      </c>
      <c r="J90" s="15" t="str">
        <f>IF(SUM('Test Sample Data'!J$3:J$98)&gt;10,IF(AND(ISNUMBER('Test Sample Data'!J89),'Test Sample Data'!J89&lt;$B$1,'Test Sample Data'!J89&gt;0),'Test Sample Data'!J89,$B$1),"")</f>
        <v/>
      </c>
      <c r="K90" s="15" t="str">
        <f>IF(SUM('Test Sample Data'!K$3:K$98)&gt;10,IF(AND(ISNUMBER('Test Sample Data'!K89),'Test Sample Data'!K89&lt;$B$1,'Test Sample Data'!K89&gt;0),'Test Sample Data'!K89,$B$1),"")</f>
        <v/>
      </c>
      <c r="L90" s="15" t="str">
        <f>IF(SUM('Test Sample Data'!L$3:L$98)&gt;10,IF(AND(ISNUMBER('Test Sample Data'!L89),'Test Sample Data'!L89&lt;$B$1,'Test Sample Data'!L89&gt;0),'Test Sample Data'!L89,$B$1),"")</f>
        <v/>
      </c>
      <c r="M90" s="15" t="str">
        <f>IF(SUM('Test Sample Data'!M$3:M$98)&gt;10,IF(AND(ISNUMBER('Test Sample Data'!M89),'Test Sample Data'!M89&lt;$B$1,'Test Sample Data'!M89&gt;0),'Test Sample Data'!M89,$B$1),"")</f>
        <v/>
      </c>
      <c r="N90" s="15" t="str">
        <f>'Gene Table'!D89</f>
        <v>NM_002046</v>
      </c>
      <c r="O90" s="14" t="s">
        <v>348</v>
      </c>
      <c r="P90" s="15" t="str">
        <f>IF(SUM('Control Sample Data'!D$3:D$98)&gt;10,IF(AND(ISNUMBER('Control Sample Data'!D89),'Control Sample Data'!D89&lt;$B$1,'Control Sample Data'!D89&gt;0),'Control Sample Data'!D89,$B$1),"")</f>
        <v/>
      </c>
      <c r="Q90" s="15" t="str">
        <f>IF(SUM('Control Sample Data'!E$3:E$98)&gt;10,IF(AND(ISNUMBER('Control Sample Data'!E89),'Control Sample Data'!E89&lt;$B$1,'Control Sample Data'!E89&gt;0),'Control Sample Data'!E89,$B$1),"")</f>
        <v/>
      </c>
      <c r="R90" s="15" t="str">
        <f>IF(SUM('Control Sample Data'!F$3:F$98)&gt;10,IF(AND(ISNUMBER('Control Sample Data'!F89),'Control Sample Data'!F89&lt;$B$1,'Control Sample Data'!F89&gt;0),'Control Sample Data'!F89,$B$1),"")</f>
        <v/>
      </c>
      <c r="S90" s="15" t="str">
        <f>IF(SUM('Control Sample Data'!G$3:G$98)&gt;10,IF(AND(ISNUMBER('Control Sample Data'!G89),'Control Sample Data'!G89&lt;$B$1,'Control Sample Data'!G89&gt;0),'Control Sample Data'!G89,$B$1),"")</f>
        <v/>
      </c>
      <c r="T90" s="15" t="str">
        <f>IF(SUM('Control Sample Data'!H$3:H$98)&gt;10,IF(AND(ISNUMBER('Control Sample Data'!H89),'Control Sample Data'!H89&lt;$B$1,'Control Sample Data'!H89&gt;0),'Control Sample Data'!H89,$B$1),"")</f>
        <v/>
      </c>
      <c r="U90" s="15" t="str">
        <f>IF(SUM('Control Sample Data'!I$3:I$98)&gt;10,IF(AND(ISNUMBER('Control Sample Data'!I89),'Control Sample Data'!I89&lt;$B$1,'Control Sample Data'!I89&gt;0),'Control Sample Data'!I89,$B$1),"")</f>
        <v/>
      </c>
      <c r="V90" s="15" t="str">
        <f>IF(SUM('Control Sample Data'!J$3:J$98)&gt;10,IF(AND(ISNUMBER('Control Sample Data'!J89),'Control Sample Data'!J89&lt;$B$1,'Control Sample Data'!J89&gt;0),'Control Sample Data'!J89,$B$1),"")</f>
        <v/>
      </c>
      <c r="W90" s="15" t="str">
        <f>IF(SUM('Control Sample Data'!K$3:K$98)&gt;10,IF(AND(ISNUMBER('Control Sample Data'!K89),'Control Sample Data'!K89&lt;$B$1,'Control Sample Data'!K89&gt;0),'Control Sample Data'!K89,$B$1),"")</f>
        <v/>
      </c>
      <c r="X90" s="15" t="str">
        <f>IF(SUM('Control Sample Data'!L$3:L$98)&gt;10,IF(AND(ISNUMBER('Control Sample Data'!L89),'Control Sample Data'!L89&lt;$B$1,'Control Sample Data'!L89&gt;0),'Control Sample Data'!L89,$B$1),"")</f>
        <v/>
      </c>
      <c r="Y90" s="15" t="str">
        <f>IF(SUM('Control Sample Data'!M$3:M$98)&gt;10,IF(AND(ISNUMBER('Control Sample Data'!M89),'Control Sample Data'!M89&lt;$B$1,'Control Sample Data'!M89&gt;0),'Control Sample Data'!M89,$B$1),"")</f>
        <v/>
      </c>
      <c r="AT90" s="34" t="str">
        <f t="shared" si="64"/>
        <v/>
      </c>
      <c r="AU90" s="34" t="str">
        <f t="shared" si="65"/>
        <v/>
      </c>
      <c r="AV90" s="34" t="str">
        <f t="shared" si="66"/>
        <v/>
      </c>
      <c r="AW90" s="34" t="str">
        <f t="shared" si="67"/>
        <v/>
      </c>
      <c r="AX90" s="34" t="str">
        <f t="shared" si="68"/>
        <v/>
      </c>
      <c r="AY90" s="34" t="str">
        <f t="shared" si="69"/>
        <v/>
      </c>
      <c r="AZ90" s="34" t="str">
        <f t="shared" si="70"/>
        <v/>
      </c>
      <c r="BA90" s="34" t="str">
        <f t="shared" si="71"/>
        <v/>
      </c>
      <c r="BB90" s="34" t="str">
        <f t="shared" si="72"/>
        <v/>
      </c>
      <c r="BC90" s="34" t="str">
        <f t="shared" si="73"/>
        <v/>
      </c>
      <c r="BD90" s="34" t="str">
        <f t="shared" si="74"/>
        <v/>
      </c>
      <c r="BE90" s="34" t="str">
        <f t="shared" si="75"/>
        <v/>
      </c>
      <c r="BF90" s="34" t="str">
        <f t="shared" si="76"/>
        <v/>
      </c>
      <c r="BG90" s="34" t="str">
        <f t="shared" si="77"/>
        <v/>
      </c>
      <c r="BH90" s="34" t="str">
        <f t="shared" si="78"/>
        <v/>
      </c>
      <c r="BI90" s="34" t="str">
        <f t="shared" si="79"/>
        <v/>
      </c>
      <c r="BJ90" s="34" t="str">
        <f t="shared" si="80"/>
        <v/>
      </c>
      <c r="BK90" s="34" t="str">
        <f t="shared" si="81"/>
        <v/>
      </c>
      <c r="BL90" s="34" t="str">
        <f t="shared" si="82"/>
        <v/>
      </c>
      <c r="BM90" s="34" t="str">
        <f t="shared" si="83"/>
        <v/>
      </c>
      <c r="BN90" s="36" t="e">
        <f t="shared" si="84"/>
        <v>#DIV/0!</v>
      </c>
      <c r="BO90" s="36" t="e">
        <f t="shared" si="85"/>
        <v>#DIV/0!</v>
      </c>
      <c r="BP90" s="37" t="str">
        <f t="shared" si="86"/>
        <v/>
      </c>
      <c r="BQ90" s="37" t="str">
        <f t="shared" si="87"/>
        <v/>
      </c>
      <c r="BR90" s="37" t="str">
        <f t="shared" si="88"/>
        <v/>
      </c>
      <c r="BS90" s="37" t="str">
        <f t="shared" si="89"/>
        <v/>
      </c>
      <c r="BT90" s="37" t="str">
        <f t="shared" si="90"/>
        <v/>
      </c>
      <c r="BU90" s="37" t="str">
        <f t="shared" si="91"/>
        <v/>
      </c>
      <c r="BV90" s="37" t="str">
        <f t="shared" si="92"/>
        <v/>
      </c>
      <c r="BW90" s="37" t="str">
        <f t="shared" si="93"/>
        <v/>
      </c>
      <c r="BX90" s="37" t="str">
        <f t="shared" si="94"/>
        <v/>
      </c>
      <c r="BY90" s="37" t="str">
        <f t="shared" si="95"/>
        <v/>
      </c>
      <c r="BZ90" s="37" t="str">
        <f t="shared" si="96"/>
        <v/>
      </c>
      <c r="CA90" s="37" t="str">
        <f t="shared" si="97"/>
        <v/>
      </c>
      <c r="CB90" s="37" t="str">
        <f t="shared" si="98"/>
        <v/>
      </c>
      <c r="CC90" s="37" t="str">
        <f t="shared" si="99"/>
        <v/>
      </c>
      <c r="CD90" s="37" t="str">
        <f t="shared" si="100"/>
        <v/>
      </c>
      <c r="CE90" s="37" t="str">
        <f t="shared" si="101"/>
        <v/>
      </c>
      <c r="CF90" s="37" t="str">
        <f t="shared" si="102"/>
        <v/>
      </c>
      <c r="CG90" s="37" t="str">
        <f t="shared" si="103"/>
        <v/>
      </c>
      <c r="CH90" s="37" t="str">
        <f t="shared" si="104"/>
        <v/>
      </c>
      <c r="CI90" s="37" t="str">
        <f t="shared" si="105"/>
        <v/>
      </c>
    </row>
    <row r="91" spans="1:87" ht="12.75">
      <c r="A91" s="16"/>
      <c r="B91" s="14" t="str">
        <f>IF('Gene Table'!D90="","",'Gene Table'!D90)</f>
        <v>NM_001101</v>
      </c>
      <c r="C91" s="14" t="s">
        <v>352</v>
      </c>
      <c r="D91" s="15" t="str">
        <f>IF(SUM('Test Sample Data'!D$3:D$98)&gt;10,IF(AND(ISNUMBER('Test Sample Data'!D90),'Test Sample Data'!D90&lt;$B$1,'Test Sample Data'!D90&gt;0),'Test Sample Data'!D90,$B$1),"")</f>
        <v/>
      </c>
      <c r="E91" s="15" t="str">
        <f>IF(SUM('Test Sample Data'!E$3:E$98)&gt;10,IF(AND(ISNUMBER('Test Sample Data'!E90),'Test Sample Data'!E90&lt;$B$1,'Test Sample Data'!E90&gt;0),'Test Sample Data'!E90,$B$1),"")</f>
        <v/>
      </c>
      <c r="F91" s="15" t="str">
        <f>IF(SUM('Test Sample Data'!F$3:F$98)&gt;10,IF(AND(ISNUMBER('Test Sample Data'!F90),'Test Sample Data'!F90&lt;$B$1,'Test Sample Data'!F90&gt;0),'Test Sample Data'!F90,$B$1),"")</f>
        <v/>
      </c>
      <c r="G91" s="15" t="str">
        <f>IF(SUM('Test Sample Data'!G$3:G$98)&gt;10,IF(AND(ISNUMBER('Test Sample Data'!G90),'Test Sample Data'!G90&lt;$B$1,'Test Sample Data'!G90&gt;0),'Test Sample Data'!G90,$B$1),"")</f>
        <v/>
      </c>
      <c r="H91" s="15" t="str">
        <f>IF(SUM('Test Sample Data'!H$3:H$98)&gt;10,IF(AND(ISNUMBER('Test Sample Data'!H90),'Test Sample Data'!H90&lt;$B$1,'Test Sample Data'!H90&gt;0),'Test Sample Data'!H90,$B$1),"")</f>
        <v/>
      </c>
      <c r="I91" s="15" t="str">
        <f>IF(SUM('Test Sample Data'!I$3:I$98)&gt;10,IF(AND(ISNUMBER('Test Sample Data'!I90),'Test Sample Data'!I90&lt;$B$1,'Test Sample Data'!I90&gt;0),'Test Sample Data'!I90,$B$1),"")</f>
        <v/>
      </c>
      <c r="J91" s="15" t="str">
        <f>IF(SUM('Test Sample Data'!J$3:J$98)&gt;10,IF(AND(ISNUMBER('Test Sample Data'!J90),'Test Sample Data'!J90&lt;$B$1,'Test Sample Data'!J90&gt;0),'Test Sample Data'!J90,$B$1),"")</f>
        <v/>
      </c>
      <c r="K91" s="15" t="str">
        <f>IF(SUM('Test Sample Data'!K$3:K$98)&gt;10,IF(AND(ISNUMBER('Test Sample Data'!K90),'Test Sample Data'!K90&lt;$B$1,'Test Sample Data'!K90&gt;0),'Test Sample Data'!K90,$B$1),"")</f>
        <v/>
      </c>
      <c r="L91" s="15" t="str">
        <f>IF(SUM('Test Sample Data'!L$3:L$98)&gt;10,IF(AND(ISNUMBER('Test Sample Data'!L90),'Test Sample Data'!L90&lt;$B$1,'Test Sample Data'!L90&gt;0),'Test Sample Data'!L90,$B$1),"")</f>
        <v/>
      </c>
      <c r="M91" s="15" t="str">
        <f>IF(SUM('Test Sample Data'!M$3:M$98)&gt;10,IF(AND(ISNUMBER('Test Sample Data'!M90),'Test Sample Data'!M90&lt;$B$1,'Test Sample Data'!M90&gt;0),'Test Sample Data'!M90,$B$1),"")</f>
        <v/>
      </c>
      <c r="N91" s="15" t="str">
        <f>'Gene Table'!D90</f>
        <v>NM_001101</v>
      </c>
      <c r="O91" s="14" t="s">
        <v>352</v>
      </c>
      <c r="P91" s="15" t="str">
        <f>IF(SUM('Control Sample Data'!D$3:D$98)&gt;10,IF(AND(ISNUMBER('Control Sample Data'!D90),'Control Sample Data'!D90&lt;$B$1,'Control Sample Data'!D90&gt;0),'Control Sample Data'!D90,$B$1),"")</f>
        <v/>
      </c>
      <c r="Q91" s="15" t="str">
        <f>IF(SUM('Control Sample Data'!E$3:E$98)&gt;10,IF(AND(ISNUMBER('Control Sample Data'!E90),'Control Sample Data'!E90&lt;$B$1,'Control Sample Data'!E90&gt;0),'Control Sample Data'!E90,$B$1),"")</f>
        <v/>
      </c>
      <c r="R91" s="15" t="str">
        <f>IF(SUM('Control Sample Data'!F$3:F$98)&gt;10,IF(AND(ISNUMBER('Control Sample Data'!F90),'Control Sample Data'!F90&lt;$B$1,'Control Sample Data'!F90&gt;0),'Control Sample Data'!F90,$B$1),"")</f>
        <v/>
      </c>
      <c r="S91" s="15" t="str">
        <f>IF(SUM('Control Sample Data'!G$3:G$98)&gt;10,IF(AND(ISNUMBER('Control Sample Data'!G90),'Control Sample Data'!G90&lt;$B$1,'Control Sample Data'!G90&gt;0),'Control Sample Data'!G90,$B$1),"")</f>
        <v/>
      </c>
      <c r="T91" s="15" t="str">
        <f>IF(SUM('Control Sample Data'!H$3:H$98)&gt;10,IF(AND(ISNUMBER('Control Sample Data'!H90),'Control Sample Data'!H90&lt;$B$1,'Control Sample Data'!H90&gt;0),'Control Sample Data'!H90,$B$1),"")</f>
        <v/>
      </c>
      <c r="U91" s="15" t="str">
        <f>IF(SUM('Control Sample Data'!I$3:I$98)&gt;10,IF(AND(ISNUMBER('Control Sample Data'!I90),'Control Sample Data'!I90&lt;$B$1,'Control Sample Data'!I90&gt;0),'Control Sample Data'!I90,$B$1),"")</f>
        <v/>
      </c>
      <c r="V91" s="15" t="str">
        <f>IF(SUM('Control Sample Data'!J$3:J$98)&gt;10,IF(AND(ISNUMBER('Control Sample Data'!J90),'Control Sample Data'!J90&lt;$B$1,'Control Sample Data'!J90&gt;0),'Control Sample Data'!J90,$B$1),"")</f>
        <v/>
      </c>
      <c r="W91" s="15" t="str">
        <f>IF(SUM('Control Sample Data'!K$3:K$98)&gt;10,IF(AND(ISNUMBER('Control Sample Data'!K90),'Control Sample Data'!K90&lt;$B$1,'Control Sample Data'!K90&gt;0),'Control Sample Data'!K90,$B$1),"")</f>
        <v/>
      </c>
      <c r="X91" s="15" t="str">
        <f>IF(SUM('Control Sample Data'!L$3:L$98)&gt;10,IF(AND(ISNUMBER('Control Sample Data'!L90),'Control Sample Data'!L90&lt;$B$1,'Control Sample Data'!L90&gt;0),'Control Sample Data'!L90,$B$1),"")</f>
        <v/>
      </c>
      <c r="Y91" s="15" t="str">
        <f>IF(SUM('Control Sample Data'!M$3:M$98)&gt;10,IF(AND(ISNUMBER('Control Sample Data'!M90),'Control Sample Data'!M90&lt;$B$1,'Control Sample Data'!M90&gt;0),'Control Sample Data'!M90,$B$1),"")</f>
        <v/>
      </c>
      <c r="AT91" s="34" t="str">
        <f t="shared" si="64"/>
        <v/>
      </c>
      <c r="AU91" s="34" t="str">
        <f t="shared" si="65"/>
        <v/>
      </c>
      <c r="AV91" s="34" t="str">
        <f t="shared" si="66"/>
        <v/>
      </c>
      <c r="AW91" s="34" t="str">
        <f t="shared" si="67"/>
        <v/>
      </c>
      <c r="AX91" s="34" t="str">
        <f t="shared" si="68"/>
        <v/>
      </c>
      <c r="AY91" s="34" t="str">
        <f t="shared" si="69"/>
        <v/>
      </c>
      <c r="AZ91" s="34" t="str">
        <f t="shared" si="70"/>
        <v/>
      </c>
      <c r="BA91" s="34" t="str">
        <f t="shared" si="71"/>
        <v/>
      </c>
      <c r="BB91" s="34" t="str">
        <f t="shared" si="72"/>
        <v/>
      </c>
      <c r="BC91" s="34" t="str">
        <f t="shared" si="73"/>
        <v/>
      </c>
      <c r="BD91" s="34" t="str">
        <f t="shared" si="74"/>
        <v/>
      </c>
      <c r="BE91" s="34" t="str">
        <f t="shared" si="75"/>
        <v/>
      </c>
      <c r="BF91" s="34" t="str">
        <f t="shared" si="76"/>
        <v/>
      </c>
      <c r="BG91" s="34" t="str">
        <f t="shared" si="77"/>
        <v/>
      </c>
      <c r="BH91" s="34" t="str">
        <f t="shared" si="78"/>
        <v/>
      </c>
      <c r="BI91" s="34" t="str">
        <f t="shared" si="79"/>
        <v/>
      </c>
      <c r="BJ91" s="34" t="str">
        <f t="shared" si="80"/>
        <v/>
      </c>
      <c r="BK91" s="34" t="str">
        <f t="shared" si="81"/>
        <v/>
      </c>
      <c r="BL91" s="34" t="str">
        <f t="shared" si="82"/>
        <v/>
      </c>
      <c r="BM91" s="34" t="str">
        <f t="shared" si="83"/>
        <v/>
      </c>
      <c r="BN91" s="36" t="e">
        <f t="shared" si="84"/>
        <v>#DIV/0!</v>
      </c>
      <c r="BO91" s="36" t="e">
        <f t="shared" si="85"/>
        <v>#DIV/0!</v>
      </c>
      <c r="BP91" s="37" t="str">
        <f t="shared" si="86"/>
        <v/>
      </c>
      <c r="BQ91" s="37" t="str">
        <f t="shared" si="87"/>
        <v/>
      </c>
      <c r="BR91" s="37" t="str">
        <f t="shared" si="88"/>
        <v/>
      </c>
      <c r="BS91" s="37" t="str">
        <f t="shared" si="89"/>
        <v/>
      </c>
      <c r="BT91" s="37" t="str">
        <f t="shared" si="90"/>
        <v/>
      </c>
      <c r="BU91" s="37" t="str">
        <f t="shared" si="91"/>
        <v/>
      </c>
      <c r="BV91" s="37" t="str">
        <f t="shared" si="92"/>
        <v/>
      </c>
      <c r="BW91" s="37" t="str">
        <f t="shared" si="93"/>
        <v/>
      </c>
      <c r="BX91" s="37" t="str">
        <f t="shared" si="94"/>
        <v/>
      </c>
      <c r="BY91" s="37" t="str">
        <f t="shared" si="95"/>
        <v/>
      </c>
      <c r="BZ91" s="37" t="str">
        <f t="shared" si="96"/>
        <v/>
      </c>
      <c r="CA91" s="37" t="str">
        <f t="shared" si="97"/>
        <v/>
      </c>
      <c r="CB91" s="37" t="str">
        <f t="shared" si="98"/>
        <v/>
      </c>
      <c r="CC91" s="37" t="str">
        <f t="shared" si="99"/>
        <v/>
      </c>
      <c r="CD91" s="37" t="str">
        <f t="shared" si="100"/>
        <v/>
      </c>
      <c r="CE91" s="37" t="str">
        <f t="shared" si="101"/>
        <v/>
      </c>
      <c r="CF91" s="37" t="str">
        <f t="shared" si="102"/>
        <v/>
      </c>
      <c r="CG91" s="37" t="str">
        <f t="shared" si="103"/>
        <v/>
      </c>
      <c r="CH91" s="37" t="str">
        <f t="shared" si="104"/>
        <v/>
      </c>
      <c r="CI91" s="37" t="str">
        <f t="shared" si="105"/>
        <v/>
      </c>
    </row>
    <row r="92" spans="1:87" ht="14.25" customHeight="1">
      <c r="A92" s="16"/>
      <c r="B92" s="14" t="str">
        <f>IF('Gene Table'!D91="","",'Gene Table'!D91)</f>
        <v>NM_004048</v>
      </c>
      <c r="C92" s="14" t="s">
        <v>356</v>
      </c>
      <c r="D92" s="15" t="str">
        <f>IF(SUM('Test Sample Data'!D$3:D$98)&gt;10,IF(AND(ISNUMBER('Test Sample Data'!D91),'Test Sample Data'!D91&lt;$B$1,'Test Sample Data'!D91&gt;0),'Test Sample Data'!D91,$B$1),"")</f>
        <v/>
      </c>
      <c r="E92" s="15" t="str">
        <f>IF(SUM('Test Sample Data'!E$3:E$98)&gt;10,IF(AND(ISNUMBER('Test Sample Data'!E91),'Test Sample Data'!E91&lt;$B$1,'Test Sample Data'!E91&gt;0),'Test Sample Data'!E91,$B$1),"")</f>
        <v/>
      </c>
      <c r="F92" s="15" t="str">
        <f>IF(SUM('Test Sample Data'!F$3:F$98)&gt;10,IF(AND(ISNUMBER('Test Sample Data'!F91),'Test Sample Data'!F91&lt;$B$1,'Test Sample Data'!F91&gt;0),'Test Sample Data'!F91,$B$1),"")</f>
        <v/>
      </c>
      <c r="G92" s="15" t="str">
        <f>IF(SUM('Test Sample Data'!G$3:G$98)&gt;10,IF(AND(ISNUMBER('Test Sample Data'!G91),'Test Sample Data'!G91&lt;$B$1,'Test Sample Data'!G91&gt;0),'Test Sample Data'!G91,$B$1),"")</f>
        <v/>
      </c>
      <c r="H92" s="15" t="str">
        <f>IF(SUM('Test Sample Data'!H$3:H$98)&gt;10,IF(AND(ISNUMBER('Test Sample Data'!H91),'Test Sample Data'!H91&lt;$B$1,'Test Sample Data'!H91&gt;0),'Test Sample Data'!H91,$B$1),"")</f>
        <v/>
      </c>
      <c r="I92" s="15" t="str">
        <f>IF(SUM('Test Sample Data'!I$3:I$98)&gt;10,IF(AND(ISNUMBER('Test Sample Data'!I91),'Test Sample Data'!I91&lt;$B$1,'Test Sample Data'!I91&gt;0),'Test Sample Data'!I91,$B$1),"")</f>
        <v/>
      </c>
      <c r="J92" s="15" t="str">
        <f>IF(SUM('Test Sample Data'!J$3:J$98)&gt;10,IF(AND(ISNUMBER('Test Sample Data'!J91),'Test Sample Data'!J91&lt;$B$1,'Test Sample Data'!J91&gt;0),'Test Sample Data'!J91,$B$1),"")</f>
        <v/>
      </c>
      <c r="K92" s="15" t="str">
        <f>IF(SUM('Test Sample Data'!K$3:K$98)&gt;10,IF(AND(ISNUMBER('Test Sample Data'!K91),'Test Sample Data'!K91&lt;$B$1,'Test Sample Data'!K91&gt;0),'Test Sample Data'!K91,$B$1),"")</f>
        <v/>
      </c>
      <c r="L92" s="15" t="str">
        <f>IF(SUM('Test Sample Data'!L$3:L$98)&gt;10,IF(AND(ISNUMBER('Test Sample Data'!L91),'Test Sample Data'!L91&lt;$B$1,'Test Sample Data'!L91&gt;0),'Test Sample Data'!L91,$B$1),"")</f>
        <v/>
      </c>
      <c r="M92" s="15" t="str">
        <f>IF(SUM('Test Sample Data'!M$3:M$98)&gt;10,IF(AND(ISNUMBER('Test Sample Data'!M91),'Test Sample Data'!M91&lt;$B$1,'Test Sample Data'!M91&gt;0),'Test Sample Data'!M91,$B$1),"")</f>
        <v/>
      </c>
      <c r="N92" s="15" t="str">
        <f>'Gene Table'!D91</f>
        <v>NM_004048</v>
      </c>
      <c r="O92" s="14" t="s">
        <v>356</v>
      </c>
      <c r="P92" s="15" t="str">
        <f>IF(SUM('Control Sample Data'!D$3:D$98)&gt;10,IF(AND(ISNUMBER('Control Sample Data'!D91),'Control Sample Data'!D91&lt;$B$1,'Control Sample Data'!D91&gt;0),'Control Sample Data'!D91,$B$1),"")</f>
        <v/>
      </c>
      <c r="Q92" s="15" t="str">
        <f>IF(SUM('Control Sample Data'!E$3:E$98)&gt;10,IF(AND(ISNUMBER('Control Sample Data'!E91),'Control Sample Data'!E91&lt;$B$1,'Control Sample Data'!E91&gt;0),'Control Sample Data'!E91,$B$1),"")</f>
        <v/>
      </c>
      <c r="R92" s="15" t="str">
        <f>IF(SUM('Control Sample Data'!F$3:F$98)&gt;10,IF(AND(ISNUMBER('Control Sample Data'!F91),'Control Sample Data'!F91&lt;$B$1,'Control Sample Data'!F91&gt;0),'Control Sample Data'!F91,$B$1),"")</f>
        <v/>
      </c>
      <c r="S92" s="15" t="str">
        <f>IF(SUM('Control Sample Data'!G$3:G$98)&gt;10,IF(AND(ISNUMBER('Control Sample Data'!G91),'Control Sample Data'!G91&lt;$B$1,'Control Sample Data'!G91&gt;0),'Control Sample Data'!G91,$B$1),"")</f>
        <v/>
      </c>
      <c r="T92" s="15" t="str">
        <f>IF(SUM('Control Sample Data'!H$3:H$98)&gt;10,IF(AND(ISNUMBER('Control Sample Data'!H91),'Control Sample Data'!H91&lt;$B$1,'Control Sample Data'!H91&gt;0),'Control Sample Data'!H91,$B$1),"")</f>
        <v/>
      </c>
      <c r="U92" s="15" t="str">
        <f>IF(SUM('Control Sample Data'!I$3:I$98)&gt;10,IF(AND(ISNUMBER('Control Sample Data'!I91),'Control Sample Data'!I91&lt;$B$1,'Control Sample Data'!I91&gt;0),'Control Sample Data'!I91,$B$1),"")</f>
        <v/>
      </c>
      <c r="V92" s="15" t="str">
        <f>IF(SUM('Control Sample Data'!J$3:J$98)&gt;10,IF(AND(ISNUMBER('Control Sample Data'!J91),'Control Sample Data'!J91&lt;$B$1,'Control Sample Data'!J91&gt;0),'Control Sample Data'!J91,$B$1),"")</f>
        <v/>
      </c>
      <c r="W92" s="15" t="str">
        <f>IF(SUM('Control Sample Data'!K$3:K$98)&gt;10,IF(AND(ISNUMBER('Control Sample Data'!K91),'Control Sample Data'!K91&lt;$B$1,'Control Sample Data'!K91&gt;0),'Control Sample Data'!K91,$B$1),"")</f>
        <v/>
      </c>
      <c r="X92" s="15" t="str">
        <f>IF(SUM('Control Sample Data'!L$3:L$98)&gt;10,IF(AND(ISNUMBER('Control Sample Data'!L91),'Control Sample Data'!L91&lt;$B$1,'Control Sample Data'!L91&gt;0),'Control Sample Data'!L91,$B$1),"")</f>
        <v/>
      </c>
      <c r="Y92" s="15" t="str">
        <f>IF(SUM('Control Sample Data'!M$3:M$98)&gt;10,IF(AND(ISNUMBER('Control Sample Data'!M91),'Control Sample Data'!M91&lt;$B$1,'Control Sample Data'!M91&gt;0),'Control Sample Data'!M91,$B$1),"")</f>
        <v/>
      </c>
      <c r="AT92" s="34" t="str">
        <f t="shared" si="64"/>
        <v/>
      </c>
      <c r="AU92" s="34" t="str">
        <f t="shared" si="65"/>
        <v/>
      </c>
      <c r="AV92" s="34" t="str">
        <f t="shared" si="66"/>
        <v/>
      </c>
      <c r="AW92" s="34" t="str">
        <f t="shared" si="67"/>
        <v/>
      </c>
      <c r="AX92" s="34" t="str">
        <f t="shared" si="68"/>
        <v/>
      </c>
      <c r="AY92" s="34" t="str">
        <f t="shared" si="69"/>
        <v/>
      </c>
      <c r="AZ92" s="34" t="str">
        <f t="shared" si="70"/>
        <v/>
      </c>
      <c r="BA92" s="34" t="str">
        <f t="shared" si="71"/>
        <v/>
      </c>
      <c r="BB92" s="34" t="str">
        <f t="shared" si="72"/>
        <v/>
      </c>
      <c r="BC92" s="34" t="str">
        <f t="shared" si="73"/>
        <v/>
      </c>
      <c r="BD92" s="34" t="str">
        <f t="shared" si="74"/>
        <v/>
      </c>
      <c r="BE92" s="34" t="str">
        <f t="shared" si="75"/>
        <v/>
      </c>
      <c r="BF92" s="34" t="str">
        <f t="shared" si="76"/>
        <v/>
      </c>
      <c r="BG92" s="34" t="str">
        <f t="shared" si="77"/>
        <v/>
      </c>
      <c r="BH92" s="34" t="str">
        <f t="shared" si="78"/>
        <v/>
      </c>
      <c r="BI92" s="34" t="str">
        <f t="shared" si="79"/>
        <v/>
      </c>
      <c r="BJ92" s="34" t="str">
        <f t="shared" si="80"/>
        <v/>
      </c>
      <c r="BK92" s="34" t="str">
        <f t="shared" si="81"/>
        <v/>
      </c>
      <c r="BL92" s="34" t="str">
        <f t="shared" si="82"/>
        <v/>
      </c>
      <c r="BM92" s="34" t="str">
        <f t="shared" si="83"/>
        <v/>
      </c>
      <c r="BN92" s="36" t="e">
        <f t="shared" si="84"/>
        <v>#DIV/0!</v>
      </c>
      <c r="BO92" s="36" t="e">
        <f t="shared" si="85"/>
        <v>#DIV/0!</v>
      </c>
      <c r="BP92" s="37" t="str">
        <f t="shared" si="86"/>
        <v/>
      </c>
      <c r="BQ92" s="37" t="str">
        <f t="shared" si="87"/>
        <v/>
      </c>
      <c r="BR92" s="37" t="str">
        <f t="shared" si="88"/>
        <v/>
      </c>
      <c r="BS92" s="37" t="str">
        <f t="shared" si="89"/>
        <v/>
      </c>
      <c r="BT92" s="37" t="str">
        <f t="shared" si="90"/>
        <v/>
      </c>
      <c r="BU92" s="37" t="str">
        <f t="shared" si="91"/>
        <v/>
      </c>
      <c r="BV92" s="37" t="str">
        <f t="shared" si="92"/>
        <v/>
      </c>
      <c r="BW92" s="37" t="str">
        <f t="shared" si="93"/>
        <v/>
      </c>
      <c r="BX92" s="37" t="str">
        <f t="shared" si="94"/>
        <v/>
      </c>
      <c r="BY92" s="37" t="str">
        <f t="shared" si="95"/>
        <v/>
      </c>
      <c r="BZ92" s="37" t="str">
        <f t="shared" si="96"/>
        <v/>
      </c>
      <c r="CA92" s="37" t="str">
        <f t="shared" si="97"/>
        <v/>
      </c>
      <c r="CB92" s="37" t="str">
        <f t="shared" si="98"/>
        <v/>
      </c>
      <c r="CC92" s="37" t="str">
        <f t="shared" si="99"/>
        <v/>
      </c>
      <c r="CD92" s="37" t="str">
        <f t="shared" si="100"/>
        <v/>
      </c>
      <c r="CE92" s="37" t="str">
        <f t="shared" si="101"/>
        <v/>
      </c>
      <c r="CF92" s="37" t="str">
        <f t="shared" si="102"/>
        <v/>
      </c>
      <c r="CG92" s="37" t="str">
        <f t="shared" si="103"/>
        <v/>
      </c>
      <c r="CH92" s="37" t="str">
        <f t="shared" si="104"/>
        <v/>
      </c>
      <c r="CI92" s="37" t="str">
        <f t="shared" si="105"/>
        <v/>
      </c>
    </row>
    <row r="93" spans="1:87" ht="14.25" customHeight="1">
      <c r="A93" s="16"/>
      <c r="B93" s="14" t="str">
        <f>IF('Gene Table'!D92="","",'Gene Table'!D92)</f>
        <v>NM_012423</v>
      </c>
      <c r="C93" s="14" t="s">
        <v>360</v>
      </c>
      <c r="D93" s="15" t="str">
        <f>IF(SUM('Test Sample Data'!D$3:D$98)&gt;10,IF(AND(ISNUMBER('Test Sample Data'!D92),'Test Sample Data'!D92&lt;$B$1,'Test Sample Data'!D92&gt;0),'Test Sample Data'!D92,$B$1),"")</f>
        <v/>
      </c>
      <c r="E93" s="15" t="str">
        <f>IF(SUM('Test Sample Data'!E$3:E$98)&gt;10,IF(AND(ISNUMBER('Test Sample Data'!E92),'Test Sample Data'!E92&lt;$B$1,'Test Sample Data'!E92&gt;0),'Test Sample Data'!E92,$B$1),"")</f>
        <v/>
      </c>
      <c r="F93" s="15" t="str">
        <f>IF(SUM('Test Sample Data'!F$3:F$98)&gt;10,IF(AND(ISNUMBER('Test Sample Data'!F92),'Test Sample Data'!F92&lt;$B$1,'Test Sample Data'!F92&gt;0),'Test Sample Data'!F92,$B$1),"")</f>
        <v/>
      </c>
      <c r="G93" s="15" t="str">
        <f>IF(SUM('Test Sample Data'!G$3:G$98)&gt;10,IF(AND(ISNUMBER('Test Sample Data'!G92),'Test Sample Data'!G92&lt;$B$1,'Test Sample Data'!G92&gt;0),'Test Sample Data'!G92,$B$1),"")</f>
        <v/>
      </c>
      <c r="H93" s="15" t="str">
        <f>IF(SUM('Test Sample Data'!H$3:H$98)&gt;10,IF(AND(ISNUMBER('Test Sample Data'!H92),'Test Sample Data'!H92&lt;$B$1,'Test Sample Data'!H92&gt;0),'Test Sample Data'!H92,$B$1),"")</f>
        <v/>
      </c>
      <c r="I93" s="15" t="str">
        <f>IF(SUM('Test Sample Data'!I$3:I$98)&gt;10,IF(AND(ISNUMBER('Test Sample Data'!I92),'Test Sample Data'!I92&lt;$B$1,'Test Sample Data'!I92&gt;0),'Test Sample Data'!I92,$B$1),"")</f>
        <v/>
      </c>
      <c r="J93" s="15" t="str">
        <f>IF(SUM('Test Sample Data'!J$3:J$98)&gt;10,IF(AND(ISNUMBER('Test Sample Data'!J92),'Test Sample Data'!J92&lt;$B$1,'Test Sample Data'!J92&gt;0),'Test Sample Data'!J92,$B$1),"")</f>
        <v/>
      </c>
      <c r="K93" s="15" t="str">
        <f>IF(SUM('Test Sample Data'!K$3:K$98)&gt;10,IF(AND(ISNUMBER('Test Sample Data'!K92),'Test Sample Data'!K92&lt;$B$1,'Test Sample Data'!K92&gt;0),'Test Sample Data'!K92,$B$1),"")</f>
        <v/>
      </c>
      <c r="L93" s="15" t="str">
        <f>IF(SUM('Test Sample Data'!L$3:L$98)&gt;10,IF(AND(ISNUMBER('Test Sample Data'!L92),'Test Sample Data'!L92&lt;$B$1,'Test Sample Data'!L92&gt;0),'Test Sample Data'!L92,$B$1),"")</f>
        <v/>
      </c>
      <c r="M93" s="15" t="str">
        <f>IF(SUM('Test Sample Data'!M$3:M$98)&gt;10,IF(AND(ISNUMBER('Test Sample Data'!M92),'Test Sample Data'!M92&lt;$B$1,'Test Sample Data'!M92&gt;0),'Test Sample Data'!M92,$B$1),"")</f>
        <v/>
      </c>
      <c r="N93" s="15" t="str">
        <f>'Gene Table'!D92</f>
        <v>NM_012423</v>
      </c>
      <c r="O93" s="14" t="s">
        <v>360</v>
      </c>
      <c r="P93" s="15" t="str">
        <f>IF(SUM('Control Sample Data'!D$3:D$98)&gt;10,IF(AND(ISNUMBER('Control Sample Data'!D92),'Control Sample Data'!D92&lt;$B$1,'Control Sample Data'!D92&gt;0),'Control Sample Data'!D92,$B$1),"")</f>
        <v/>
      </c>
      <c r="Q93" s="15" t="str">
        <f>IF(SUM('Control Sample Data'!E$3:E$98)&gt;10,IF(AND(ISNUMBER('Control Sample Data'!E92),'Control Sample Data'!E92&lt;$B$1,'Control Sample Data'!E92&gt;0),'Control Sample Data'!E92,$B$1),"")</f>
        <v/>
      </c>
      <c r="R93" s="15" t="str">
        <f>IF(SUM('Control Sample Data'!F$3:F$98)&gt;10,IF(AND(ISNUMBER('Control Sample Data'!F92),'Control Sample Data'!F92&lt;$B$1,'Control Sample Data'!F92&gt;0),'Control Sample Data'!F92,$B$1),"")</f>
        <v/>
      </c>
      <c r="S93" s="15" t="str">
        <f>IF(SUM('Control Sample Data'!G$3:G$98)&gt;10,IF(AND(ISNUMBER('Control Sample Data'!G92),'Control Sample Data'!G92&lt;$B$1,'Control Sample Data'!G92&gt;0),'Control Sample Data'!G92,$B$1),"")</f>
        <v/>
      </c>
      <c r="T93" s="15" t="str">
        <f>IF(SUM('Control Sample Data'!H$3:H$98)&gt;10,IF(AND(ISNUMBER('Control Sample Data'!H92),'Control Sample Data'!H92&lt;$B$1,'Control Sample Data'!H92&gt;0),'Control Sample Data'!H92,$B$1),"")</f>
        <v/>
      </c>
      <c r="U93" s="15" t="str">
        <f>IF(SUM('Control Sample Data'!I$3:I$98)&gt;10,IF(AND(ISNUMBER('Control Sample Data'!I92),'Control Sample Data'!I92&lt;$B$1,'Control Sample Data'!I92&gt;0),'Control Sample Data'!I92,$B$1),"")</f>
        <v/>
      </c>
      <c r="V93" s="15" t="str">
        <f>IF(SUM('Control Sample Data'!J$3:J$98)&gt;10,IF(AND(ISNUMBER('Control Sample Data'!J92),'Control Sample Data'!J92&lt;$B$1,'Control Sample Data'!J92&gt;0),'Control Sample Data'!J92,$B$1),"")</f>
        <v/>
      </c>
      <c r="W93" s="15" t="str">
        <f>IF(SUM('Control Sample Data'!K$3:K$98)&gt;10,IF(AND(ISNUMBER('Control Sample Data'!K92),'Control Sample Data'!K92&lt;$B$1,'Control Sample Data'!K92&gt;0),'Control Sample Data'!K92,$B$1),"")</f>
        <v/>
      </c>
      <c r="X93" s="15" t="str">
        <f>IF(SUM('Control Sample Data'!L$3:L$98)&gt;10,IF(AND(ISNUMBER('Control Sample Data'!L92),'Control Sample Data'!L92&lt;$B$1,'Control Sample Data'!L92&gt;0),'Control Sample Data'!L92,$B$1),"")</f>
        <v/>
      </c>
      <c r="Y93" s="15" t="str">
        <f>IF(SUM('Control Sample Data'!M$3:M$98)&gt;10,IF(AND(ISNUMBER('Control Sample Data'!M92),'Control Sample Data'!M92&lt;$B$1,'Control Sample Data'!M92&gt;0),'Control Sample Data'!M92,$B$1),"")</f>
        <v/>
      </c>
      <c r="AT93" s="34" t="str">
        <f t="shared" si="64"/>
        <v/>
      </c>
      <c r="AU93" s="34" t="str">
        <f t="shared" si="65"/>
        <v/>
      </c>
      <c r="AV93" s="34" t="str">
        <f t="shared" si="66"/>
        <v/>
      </c>
      <c r="AW93" s="34" t="str">
        <f t="shared" si="67"/>
        <v/>
      </c>
      <c r="AX93" s="34" t="str">
        <f t="shared" si="68"/>
        <v/>
      </c>
      <c r="AY93" s="34" t="str">
        <f t="shared" si="69"/>
        <v/>
      </c>
      <c r="AZ93" s="34" t="str">
        <f t="shared" si="70"/>
        <v/>
      </c>
      <c r="BA93" s="34" t="str">
        <f t="shared" si="71"/>
        <v/>
      </c>
      <c r="BB93" s="34" t="str">
        <f t="shared" si="72"/>
        <v/>
      </c>
      <c r="BC93" s="34" t="str">
        <f t="shared" si="73"/>
        <v/>
      </c>
      <c r="BD93" s="34" t="str">
        <f t="shared" si="74"/>
        <v/>
      </c>
      <c r="BE93" s="34" t="str">
        <f t="shared" si="75"/>
        <v/>
      </c>
      <c r="BF93" s="34" t="str">
        <f t="shared" si="76"/>
        <v/>
      </c>
      <c r="BG93" s="34" t="str">
        <f t="shared" si="77"/>
        <v/>
      </c>
      <c r="BH93" s="34" t="str">
        <f t="shared" si="78"/>
        <v/>
      </c>
      <c r="BI93" s="34" t="str">
        <f t="shared" si="79"/>
        <v/>
      </c>
      <c r="BJ93" s="34" t="str">
        <f t="shared" si="80"/>
        <v/>
      </c>
      <c r="BK93" s="34" t="str">
        <f t="shared" si="81"/>
        <v/>
      </c>
      <c r="BL93" s="34" t="str">
        <f t="shared" si="82"/>
        <v/>
      </c>
      <c r="BM93" s="34" t="str">
        <f t="shared" si="83"/>
        <v/>
      </c>
      <c r="BN93" s="36" t="e">
        <f t="shared" si="84"/>
        <v>#DIV/0!</v>
      </c>
      <c r="BO93" s="36" t="e">
        <f t="shared" si="85"/>
        <v>#DIV/0!</v>
      </c>
      <c r="BP93" s="37" t="str">
        <f t="shared" si="86"/>
        <v/>
      </c>
      <c r="BQ93" s="37" t="str">
        <f t="shared" si="87"/>
        <v/>
      </c>
      <c r="BR93" s="37" t="str">
        <f t="shared" si="88"/>
        <v/>
      </c>
      <c r="BS93" s="37" t="str">
        <f t="shared" si="89"/>
        <v/>
      </c>
      <c r="BT93" s="37" t="str">
        <f t="shared" si="90"/>
        <v/>
      </c>
      <c r="BU93" s="37" t="str">
        <f t="shared" si="91"/>
        <v/>
      </c>
      <c r="BV93" s="37" t="str">
        <f t="shared" si="92"/>
        <v/>
      </c>
      <c r="BW93" s="37" t="str">
        <f t="shared" si="93"/>
        <v/>
      </c>
      <c r="BX93" s="37" t="str">
        <f t="shared" si="94"/>
        <v/>
      </c>
      <c r="BY93" s="37" t="str">
        <f t="shared" si="95"/>
        <v/>
      </c>
      <c r="BZ93" s="37" t="str">
        <f t="shared" si="96"/>
        <v/>
      </c>
      <c r="CA93" s="37" t="str">
        <f t="shared" si="97"/>
        <v/>
      </c>
      <c r="CB93" s="37" t="str">
        <f t="shared" si="98"/>
        <v/>
      </c>
      <c r="CC93" s="37" t="str">
        <f t="shared" si="99"/>
        <v/>
      </c>
      <c r="CD93" s="37" t="str">
        <f t="shared" si="100"/>
        <v/>
      </c>
      <c r="CE93" s="37" t="str">
        <f t="shared" si="101"/>
        <v/>
      </c>
      <c r="CF93" s="37" t="str">
        <f t="shared" si="102"/>
        <v/>
      </c>
      <c r="CG93" s="37" t="str">
        <f t="shared" si="103"/>
        <v/>
      </c>
      <c r="CH93" s="37" t="str">
        <f t="shared" si="104"/>
        <v/>
      </c>
      <c r="CI93" s="37" t="str">
        <f t="shared" si="105"/>
        <v/>
      </c>
    </row>
    <row r="94" spans="1:87" ht="12.75" customHeight="1">
      <c r="A94" s="16"/>
      <c r="B94" s="14" t="str">
        <f>IF('Gene Table'!D93="","",'Gene Table'!D93)</f>
        <v>NM_000194</v>
      </c>
      <c r="C94" s="14" t="s">
        <v>364</v>
      </c>
      <c r="D94" s="15" t="str">
        <f>IF(SUM('Test Sample Data'!D$3:D$98)&gt;10,IF(AND(ISNUMBER('Test Sample Data'!D93),'Test Sample Data'!D93&lt;$B$1,'Test Sample Data'!D93&gt;0),'Test Sample Data'!D93,$B$1),"")</f>
        <v/>
      </c>
      <c r="E94" s="15" t="str">
        <f>IF(SUM('Test Sample Data'!E$3:E$98)&gt;10,IF(AND(ISNUMBER('Test Sample Data'!E93),'Test Sample Data'!E93&lt;$B$1,'Test Sample Data'!E93&gt;0),'Test Sample Data'!E93,$B$1),"")</f>
        <v/>
      </c>
      <c r="F94" s="15" t="str">
        <f>IF(SUM('Test Sample Data'!F$3:F$98)&gt;10,IF(AND(ISNUMBER('Test Sample Data'!F93),'Test Sample Data'!F93&lt;$B$1,'Test Sample Data'!F93&gt;0),'Test Sample Data'!F93,$B$1),"")</f>
        <v/>
      </c>
      <c r="G94" s="15" t="str">
        <f>IF(SUM('Test Sample Data'!G$3:G$98)&gt;10,IF(AND(ISNUMBER('Test Sample Data'!G93),'Test Sample Data'!G93&lt;$B$1,'Test Sample Data'!G93&gt;0),'Test Sample Data'!G93,$B$1),"")</f>
        <v/>
      </c>
      <c r="H94" s="15" t="str">
        <f>IF(SUM('Test Sample Data'!H$3:H$98)&gt;10,IF(AND(ISNUMBER('Test Sample Data'!H93),'Test Sample Data'!H93&lt;$B$1,'Test Sample Data'!H93&gt;0),'Test Sample Data'!H93,$B$1),"")</f>
        <v/>
      </c>
      <c r="I94" s="15" t="str">
        <f>IF(SUM('Test Sample Data'!I$3:I$98)&gt;10,IF(AND(ISNUMBER('Test Sample Data'!I93),'Test Sample Data'!I93&lt;$B$1,'Test Sample Data'!I93&gt;0),'Test Sample Data'!I93,$B$1),"")</f>
        <v/>
      </c>
      <c r="J94" s="15" t="str">
        <f>IF(SUM('Test Sample Data'!J$3:J$98)&gt;10,IF(AND(ISNUMBER('Test Sample Data'!J93),'Test Sample Data'!J93&lt;$B$1,'Test Sample Data'!J93&gt;0),'Test Sample Data'!J93,$B$1),"")</f>
        <v/>
      </c>
      <c r="K94" s="15" t="str">
        <f>IF(SUM('Test Sample Data'!K$3:K$98)&gt;10,IF(AND(ISNUMBER('Test Sample Data'!K93),'Test Sample Data'!K93&lt;$B$1,'Test Sample Data'!K93&gt;0),'Test Sample Data'!K93,$B$1),"")</f>
        <v/>
      </c>
      <c r="L94" s="15" t="str">
        <f>IF(SUM('Test Sample Data'!L$3:L$98)&gt;10,IF(AND(ISNUMBER('Test Sample Data'!L93),'Test Sample Data'!L93&lt;$B$1,'Test Sample Data'!L93&gt;0),'Test Sample Data'!L93,$B$1),"")</f>
        <v/>
      </c>
      <c r="M94" s="15" t="str">
        <f>IF(SUM('Test Sample Data'!M$3:M$98)&gt;10,IF(AND(ISNUMBER('Test Sample Data'!M93),'Test Sample Data'!M93&lt;$B$1,'Test Sample Data'!M93&gt;0),'Test Sample Data'!M93,$B$1),"")</f>
        <v/>
      </c>
      <c r="N94" s="15" t="str">
        <f>'Gene Table'!D93</f>
        <v>NM_000194</v>
      </c>
      <c r="O94" s="14" t="s">
        <v>364</v>
      </c>
      <c r="P94" s="15" t="str">
        <f>IF(SUM('Control Sample Data'!D$3:D$98)&gt;10,IF(AND(ISNUMBER('Control Sample Data'!D93),'Control Sample Data'!D93&lt;$B$1,'Control Sample Data'!D93&gt;0),'Control Sample Data'!D93,$B$1),"")</f>
        <v/>
      </c>
      <c r="Q94" s="15" t="str">
        <f>IF(SUM('Control Sample Data'!E$3:E$98)&gt;10,IF(AND(ISNUMBER('Control Sample Data'!E93),'Control Sample Data'!E93&lt;$B$1,'Control Sample Data'!E93&gt;0),'Control Sample Data'!E93,$B$1),"")</f>
        <v/>
      </c>
      <c r="R94" s="15" t="str">
        <f>IF(SUM('Control Sample Data'!F$3:F$98)&gt;10,IF(AND(ISNUMBER('Control Sample Data'!F93),'Control Sample Data'!F93&lt;$B$1,'Control Sample Data'!F93&gt;0),'Control Sample Data'!F93,$B$1),"")</f>
        <v/>
      </c>
      <c r="S94" s="15" t="str">
        <f>IF(SUM('Control Sample Data'!G$3:G$98)&gt;10,IF(AND(ISNUMBER('Control Sample Data'!G93),'Control Sample Data'!G93&lt;$B$1,'Control Sample Data'!G93&gt;0),'Control Sample Data'!G93,$B$1),"")</f>
        <v/>
      </c>
      <c r="T94" s="15" t="str">
        <f>IF(SUM('Control Sample Data'!H$3:H$98)&gt;10,IF(AND(ISNUMBER('Control Sample Data'!H93),'Control Sample Data'!H93&lt;$B$1,'Control Sample Data'!H93&gt;0),'Control Sample Data'!H93,$B$1),"")</f>
        <v/>
      </c>
      <c r="U94" s="15" t="str">
        <f>IF(SUM('Control Sample Data'!I$3:I$98)&gt;10,IF(AND(ISNUMBER('Control Sample Data'!I93),'Control Sample Data'!I93&lt;$B$1,'Control Sample Data'!I93&gt;0),'Control Sample Data'!I93,$B$1),"")</f>
        <v/>
      </c>
      <c r="V94" s="15" t="str">
        <f>IF(SUM('Control Sample Data'!J$3:J$98)&gt;10,IF(AND(ISNUMBER('Control Sample Data'!J93),'Control Sample Data'!J93&lt;$B$1,'Control Sample Data'!J93&gt;0),'Control Sample Data'!J93,$B$1),"")</f>
        <v/>
      </c>
      <c r="W94" s="15" t="str">
        <f>IF(SUM('Control Sample Data'!K$3:K$98)&gt;10,IF(AND(ISNUMBER('Control Sample Data'!K93),'Control Sample Data'!K93&lt;$B$1,'Control Sample Data'!K93&gt;0),'Control Sample Data'!K93,$B$1),"")</f>
        <v/>
      </c>
      <c r="X94" s="15" t="str">
        <f>IF(SUM('Control Sample Data'!L$3:L$98)&gt;10,IF(AND(ISNUMBER('Control Sample Data'!L93),'Control Sample Data'!L93&lt;$B$1,'Control Sample Data'!L93&gt;0),'Control Sample Data'!L93,$B$1),"")</f>
        <v/>
      </c>
      <c r="Y94" s="15" t="str">
        <f>IF(SUM('Control Sample Data'!M$3:M$98)&gt;10,IF(AND(ISNUMBER('Control Sample Data'!M93),'Control Sample Data'!M93&lt;$B$1,'Control Sample Data'!M93&gt;0),'Control Sample Data'!M93,$B$1),"")</f>
        <v/>
      </c>
      <c r="AT94" s="34" t="str">
        <f t="shared" si="64"/>
        <v/>
      </c>
      <c r="AU94" s="34" t="str">
        <f t="shared" si="65"/>
        <v/>
      </c>
      <c r="AV94" s="34" t="str">
        <f t="shared" si="66"/>
        <v/>
      </c>
      <c r="AW94" s="34" t="str">
        <f t="shared" si="67"/>
        <v/>
      </c>
      <c r="AX94" s="34" t="str">
        <f t="shared" si="68"/>
        <v/>
      </c>
      <c r="AY94" s="34" t="str">
        <f t="shared" si="69"/>
        <v/>
      </c>
      <c r="AZ94" s="34" t="str">
        <f t="shared" si="70"/>
        <v/>
      </c>
      <c r="BA94" s="34" t="str">
        <f t="shared" si="71"/>
        <v/>
      </c>
      <c r="BB94" s="34" t="str">
        <f t="shared" si="72"/>
        <v/>
      </c>
      <c r="BC94" s="34" t="str">
        <f t="shared" si="73"/>
        <v/>
      </c>
      <c r="BD94" s="34" t="str">
        <f t="shared" si="74"/>
        <v/>
      </c>
      <c r="BE94" s="34" t="str">
        <f t="shared" si="75"/>
        <v/>
      </c>
      <c r="BF94" s="34" t="str">
        <f t="shared" si="76"/>
        <v/>
      </c>
      <c r="BG94" s="34" t="str">
        <f t="shared" si="77"/>
        <v/>
      </c>
      <c r="BH94" s="34" t="str">
        <f t="shared" si="78"/>
        <v/>
      </c>
      <c r="BI94" s="34" t="str">
        <f t="shared" si="79"/>
        <v/>
      </c>
      <c r="BJ94" s="34" t="str">
        <f t="shared" si="80"/>
        <v/>
      </c>
      <c r="BK94" s="34" t="str">
        <f t="shared" si="81"/>
        <v/>
      </c>
      <c r="BL94" s="34" t="str">
        <f t="shared" si="82"/>
        <v/>
      </c>
      <c r="BM94" s="34" t="str">
        <f t="shared" si="83"/>
        <v/>
      </c>
      <c r="BN94" s="36" t="e">
        <f t="shared" si="84"/>
        <v>#DIV/0!</v>
      </c>
      <c r="BO94" s="36" t="e">
        <f t="shared" si="85"/>
        <v>#DIV/0!</v>
      </c>
      <c r="BP94" s="37" t="str">
        <f t="shared" si="86"/>
        <v/>
      </c>
      <c r="BQ94" s="37" t="str">
        <f t="shared" si="87"/>
        <v/>
      </c>
      <c r="BR94" s="37" t="str">
        <f t="shared" si="88"/>
        <v/>
      </c>
      <c r="BS94" s="37" t="str">
        <f t="shared" si="89"/>
        <v/>
      </c>
      <c r="BT94" s="37" t="str">
        <f t="shared" si="90"/>
        <v/>
      </c>
      <c r="BU94" s="37" t="str">
        <f t="shared" si="91"/>
        <v/>
      </c>
      <c r="BV94" s="37" t="str">
        <f t="shared" si="92"/>
        <v/>
      </c>
      <c r="BW94" s="37" t="str">
        <f t="shared" si="93"/>
        <v/>
      </c>
      <c r="BX94" s="37" t="str">
        <f t="shared" si="94"/>
        <v/>
      </c>
      <c r="BY94" s="37" t="str">
        <f t="shared" si="95"/>
        <v/>
      </c>
      <c r="BZ94" s="37" t="str">
        <f t="shared" si="96"/>
        <v/>
      </c>
      <c r="CA94" s="37" t="str">
        <f t="shared" si="97"/>
        <v/>
      </c>
      <c r="CB94" s="37" t="str">
        <f t="shared" si="98"/>
        <v/>
      </c>
      <c r="CC94" s="37" t="str">
        <f t="shared" si="99"/>
        <v/>
      </c>
      <c r="CD94" s="37" t="str">
        <f t="shared" si="100"/>
        <v/>
      </c>
      <c r="CE94" s="37" t="str">
        <f t="shared" si="101"/>
        <v/>
      </c>
      <c r="CF94" s="37" t="str">
        <f t="shared" si="102"/>
        <v/>
      </c>
      <c r="CG94" s="37" t="str">
        <f t="shared" si="103"/>
        <v/>
      </c>
      <c r="CH94" s="37" t="str">
        <f t="shared" si="104"/>
        <v/>
      </c>
      <c r="CI94" s="37" t="str">
        <f t="shared" si="105"/>
        <v/>
      </c>
    </row>
    <row r="95" spans="1:87" ht="12.75">
      <c r="A95" s="16"/>
      <c r="B95" s="14" t="str">
        <f>IF('Gene Table'!D94="","",'Gene Table'!D94)</f>
        <v>NR_003286</v>
      </c>
      <c r="C95" s="14" t="s">
        <v>368</v>
      </c>
      <c r="D95" s="15" t="str">
        <f>IF(SUM('Test Sample Data'!D$3:D$98)&gt;10,IF(AND(ISNUMBER('Test Sample Data'!D94),'Test Sample Data'!D94&lt;$B$1,'Test Sample Data'!D94&gt;0),'Test Sample Data'!D94,$B$1),"")</f>
        <v/>
      </c>
      <c r="E95" s="15" t="str">
        <f>IF(SUM('Test Sample Data'!E$3:E$98)&gt;10,IF(AND(ISNUMBER('Test Sample Data'!E94),'Test Sample Data'!E94&lt;$B$1,'Test Sample Data'!E94&gt;0),'Test Sample Data'!E94,$B$1),"")</f>
        <v/>
      </c>
      <c r="F95" s="15" t="str">
        <f>IF(SUM('Test Sample Data'!F$3:F$98)&gt;10,IF(AND(ISNUMBER('Test Sample Data'!F94),'Test Sample Data'!F94&lt;$B$1,'Test Sample Data'!F94&gt;0),'Test Sample Data'!F94,$B$1),"")</f>
        <v/>
      </c>
      <c r="G95" s="15" t="str">
        <f>IF(SUM('Test Sample Data'!G$3:G$98)&gt;10,IF(AND(ISNUMBER('Test Sample Data'!G94),'Test Sample Data'!G94&lt;$B$1,'Test Sample Data'!G94&gt;0),'Test Sample Data'!G94,$B$1),"")</f>
        <v/>
      </c>
      <c r="H95" s="15" t="str">
        <f>IF(SUM('Test Sample Data'!H$3:H$98)&gt;10,IF(AND(ISNUMBER('Test Sample Data'!H94),'Test Sample Data'!H94&lt;$B$1,'Test Sample Data'!H94&gt;0),'Test Sample Data'!H94,$B$1),"")</f>
        <v/>
      </c>
      <c r="I95" s="15" t="str">
        <f>IF(SUM('Test Sample Data'!I$3:I$98)&gt;10,IF(AND(ISNUMBER('Test Sample Data'!I94),'Test Sample Data'!I94&lt;$B$1,'Test Sample Data'!I94&gt;0),'Test Sample Data'!I94,$B$1),"")</f>
        <v/>
      </c>
      <c r="J95" s="15" t="str">
        <f>IF(SUM('Test Sample Data'!J$3:J$98)&gt;10,IF(AND(ISNUMBER('Test Sample Data'!J94),'Test Sample Data'!J94&lt;$B$1,'Test Sample Data'!J94&gt;0),'Test Sample Data'!J94,$B$1),"")</f>
        <v/>
      </c>
      <c r="K95" s="15" t="str">
        <f>IF(SUM('Test Sample Data'!K$3:K$98)&gt;10,IF(AND(ISNUMBER('Test Sample Data'!K94),'Test Sample Data'!K94&lt;$B$1,'Test Sample Data'!K94&gt;0),'Test Sample Data'!K94,$B$1),"")</f>
        <v/>
      </c>
      <c r="L95" s="15" t="str">
        <f>IF(SUM('Test Sample Data'!L$3:L$98)&gt;10,IF(AND(ISNUMBER('Test Sample Data'!L94),'Test Sample Data'!L94&lt;$B$1,'Test Sample Data'!L94&gt;0),'Test Sample Data'!L94,$B$1),"")</f>
        <v/>
      </c>
      <c r="M95" s="15" t="str">
        <f>IF(SUM('Test Sample Data'!M$3:M$98)&gt;10,IF(AND(ISNUMBER('Test Sample Data'!M94),'Test Sample Data'!M94&lt;$B$1,'Test Sample Data'!M94&gt;0),'Test Sample Data'!M94,$B$1),"")</f>
        <v/>
      </c>
      <c r="N95" s="15" t="str">
        <f>'Gene Table'!D94</f>
        <v>NR_003286</v>
      </c>
      <c r="O95" s="14" t="s">
        <v>368</v>
      </c>
      <c r="P95" s="15" t="str">
        <f>IF(SUM('Control Sample Data'!D$3:D$98)&gt;10,IF(AND(ISNUMBER('Control Sample Data'!D94),'Control Sample Data'!D94&lt;$B$1,'Control Sample Data'!D94&gt;0),'Control Sample Data'!D94,$B$1),"")</f>
        <v/>
      </c>
      <c r="Q95" s="15" t="str">
        <f>IF(SUM('Control Sample Data'!E$3:E$98)&gt;10,IF(AND(ISNUMBER('Control Sample Data'!E94),'Control Sample Data'!E94&lt;$B$1,'Control Sample Data'!E94&gt;0),'Control Sample Data'!E94,$B$1),"")</f>
        <v/>
      </c>
      <c r="R95" s="15" t="str">
        <f>IF(SUM('Control Sample Data'!F$3:F$98)&gt;10,IF(AND(ISNUMBER('Control Sample Data'!F94),'Control Sample Data'!F94&lt;$B$1,'Control Sample Data'!F94&gt;0),'Control Sample Data'!F94,$B$1),"")</f>
        <v/>
      </c>
      <c r="S95" s="15" t="str">
        <f>IF(SUM('Control Sample Data'!G$3:G$98)&gt;10,IF(AND(ISNUMBER('Control Sample Data'!G94),'Control Sample Data'!G94&lt;$B$1,'Control Sample Data'!G94&gt;0),'Control Sample Data'!G94,$B$1),"")</f>
        <v/>
      </c>
      <c r="T95" s="15" t="str">
        <f>IF(SUM('Control Sample Data'!H$3:H$98)&gt;10,IF(AND(ISNUMBER('Control Sample Data'!H94),'Control Sample Data'!H94&lt;$B$1,'Control Sample Data'!H94&gt;0),'Control Sample Data'!H94,$B$1),"")</f>
        <v/>
      </c>
      <c r="U95" s="15" t="str">
        <f>IF(SUM('Control Sample Data'!I$3:I$98)&gt;10,IF(AND(ISNUMBER('Control Sample Data'!I94),'Control Sample Data'!I94&lt;$B$1,'Control Sample Data'!I94&gt;0),'Control Sample Data'!I94,$B$1),"")</f>
        <v/>
      </c>
      <c r="V95" s="15" t="str">
        <f>IF(SUM('Control Sample Data'!J$3:J$98)&gt;10,IF(AND(ISNUMBER('Control Sample Data'!J94),'Control Sample Data'!J94&lt;$B$1,'Control Sample Data'!J94&gt;0),'Control Sample Data'!J94,$B$1),"")</f>
        <v/>
      </c>
      <c r="W95" s="15" t="str">
        <f>IF(SUM('Control Sample Data'!K$3:K$98)&gt;10,IF(AND(ISNUMBER('Control Sample Data'!K94),'Control Sample Data'!K94&lt;$B$1,'Control Sample Data'!K94&gt;0),'Control Sample Data'!K94,$B$1),"")</f>
        <v/>
      </c>
      <c r="X95" s="15" t="str">
        <f>IF(SUM('Control Sample Data'!L$3:L$98)&gt;10,IF(AND(ISNUMBER('Control Sample Data'!L94),'Control Sample Data'!L94&lt;$B$1,'Control Sample Data'!L94&gt;0),'Control Sample Data'!L94,$B$1),"")</f>
        <v/>
      </c>
      <c r="Y95" s="15" t="str">
        <f>IF(SUM('Control Sample Data'!M$3:M$98)&gt;10,IF(AND(ISNUMBER('Control Sample Data'!M94),'Control Sample Data'!M94&lt;$B$1,'Control Sample Data'!M94&gt;0),'Control Sample Data'!M94,$B$1),"")</f>
        <v/>
      </c>
      <c r="AT95" s="34" t="str">
        <f t="shared" si="64"/>
        <v/>
      </c>
      <c r="AU95" s="34" t="str">
        <f t="shared" si="65"/>
        <v/>
      </c>
      <c r="AV95" s="34" t="str">
        <f t="shared" si="66"/>
        <v/>
      </c>
      <c r="AW95" s="34" t="str">
        <f t="shared" si="67"/>
        <v/>
      </c>
      <c r="AX95" s="34" t="str">
        <f t="shared" si="68"/>
        <v/>
      </c>
      <c r="AY95" s="34" t="str">
        <f t="shared" si="69"/>
        <v/>
      </c>
      <c r="AZ95" s="34" t="str">
        <f t="shared" si="70"/>
        <v/>
      </c>
      <c r="BA95" s="34" t="str">
        <f t="shared" si="71"/>
        <v/>
      </c>
      <c r="BB95" s="34" t="str">
        <f t="shared" si="72"/>
        <v/>
      </c>
      <c r="BC95" s="34" t="str">
        <f t="shared" si="73"/>
        <v/>
      </c>
      <c r="BD95" s="34" t="str">
        <f t="shared" si="74"/>
        <v/>
      </c>
      <c r="BE95" s="34" t="str">
        <f t="shared" si="75"/>
        <v/>
      </c>
      <c r="BF95" s="34" t="str">
        <f t="shared" si="76"/>
        <v/>
      </c>
      <c r="BG95" s="34" t="str">
        <f t="shared" si="77"/>
        <v/>
      </c>
      <c r="BH95" s="34" t="str">
        <f t="shared" si="78"/>
        <v/>
      </c>
      <c r="BI95" s="34" t="str">
        <f t="shared" si="79"/>
        <v/>
      </c>
      <c r="BJ95" s="34" t="str">
        <f t="shared" si="80"/>
        <v/>
      </c>
      <c r="BK95" s="34" t="str">
        <f t="shared" si="81"/>
        <v/>
      </c>
      <c r="BL95" s="34" t="str">
        <f t="shared" si="82"/>
        <v/>
      </c>
      <c r="BM95" s="34" t="str">
        <f t="shared" si="83"/>
        <v/>
      </c>
      <c r="BN95" s="36" t="e">
        <f t="shared" si="84"/>
        <v>#DIV/0!</v>
      </c>
      <c r="BO95" s="36" t="e">
        <f t="shared" si="85"/>
        <v>#DIV/0!</v>
      </c>
      <c r="BP95" s="37" t="str">
        <f t="shared" si="86"/>
        <v/>
      </c>
      <c r="BQ95" s="37" t="str">
        <f t="shared" si="87"/>
        <v/>
      </c>
      <c r="BR95" s="37" t="str">
        <f t="shared" si="88"/>
        <v/>
      </c>
      <c r="BS95" s="37" t="str">
        <f t="shared" si="89"/>
        <v/>
      </c>
      <c r="BT95" s="37" t="str">
        <f t="shared" si="90"/>
        <v/>
      </c>
      <c r="BU95" s="37" t="str">
        <f t="shared" si="91"/>
        <v/>
      </c>
      <c r="BV95" s="37" t="str">
        <f t="shared" si="92"/>
        <v/>
      </c>
      <c r="BW95" s="37" t="str">
        <f t="shared" si="93"/>
        <v/>
      </c>
      <c r="BX95" s="37" t="str">
        <f t="shared" si="94"/>
        <v/>
      </c>
      <c r="BY95" s="37" t="str">
        <f t="shared" si="95"/>
        <v/>
      </c>
      <c r="BZ95" s="37" t="str">
        <f t="shared" si="96"/>
        <v/>
      </c>
      <c r="CA95" s="37" t="str">
        <f t="shared" si="97"/>
        <v/>
      </c>
      <c r="CB95" s="37" t="str">
        <f t="shared" si="98"/>
        <v/>
      </c>
      <c r="CC95" s="37" t="str">
        <f t="shared" si="99"/>
        <v/>
      </c>
      <c r="CD95" s="37" t="str">
        <f t="shared" si="100"/>
        <v/>
      </c>
      <c r="CE95" s="37" t="str">
        <f t="shared" si="101"/>
        <v/>
      </c>
      <c r="CF95" s="37" t="str">
        <f t="shared" si="102"/>
        <v/>
      </c>
      <c r="CG95" s="37" t="str">
        <f t="shared" si="103"/>
        <v/>
      </c>
      <c r="CH95" s="37" t="str">
        <f t="shared" si="104"/>
        <v/>
      </c>
      <c r="CI95" s="37" t="str">
        <f t="shared" si="105"/>
        <v/>
      </c>
    </row>
    <row r="96" spans="1:87" ht="12.75">
      <c r="A96" s="16"/>
      <c r="B96" s="14" t="str">
        <f>IF('Gene Table'!D95="","",'Gene Table'!D95)</f>
        <v>RT</v>
      </c>
      <c r="C96" s="14" t="s">
        <v>372</v>
      </c>
      <c r="D96" s="15" t="str">
        <f>IF(SUM('Test Sample Data'!D$3:D$98)&gt;10,IF(AND(ISNUMBER('Test Sample Data'!D95),'Test Sample Data'!D95&lt;$B$1,'Test Sample Data'!D95&gt;0),'Test Sample Data'!D95,$B$1),"")</f>
        <v/>
      </c>
      <c r="E96" s="15" t="str">
        <f>IF(SUM('Test Sample Data'!E$3:E$98)&gt;10,IF(AND(ISNUMBER('Test Sample Data'!E95),'Test Sample Data'!E95&lt;$B$1,'Test Sample Data'!E95&gt;0),'Test Sample Data'!E95,$B$1),"")</f>
        <v/>
      </c>
      <c r="F96" s="15" t="str">
        <f>IF(SUM('Test Sample Data'!F$3:F$98)&gt;10,IF(AND(ISNUMBER('Test Sample Data'!F95),'Test Sample Data'!F95&lt;$B$1,'Test Sample Data'!F95&gt;0),'Test Sample Data'!F95,$B$1),"")</f>
        <v/>
      </c>
      <c r="G96" s="15" t="str">
        <f>IF(SUM('Test Sample Data'!G$3:G$98)&gt;10,IF(AND(ISNUMBER('Test Sample Data'!G95),'Test Sample Data'!G95&lt;$B$1,'Test Sample Data'!G95&gt;0),'Test Sample Data'!G95,$B$1),"")</f>
        <v/>
      </c>
      <c r="H96" s="15" t="str">
        <f>IF(SUM('Test Sample Data'!H$3:H$98)&gt;10,IF(AND(ISNUMBER('Test Sample Data'!H95),'Test Sample Data'!H95&lt;$B$1,'Test Sample Data'!H95&gt;0),'Test Sample Data'!H95,$B$1),"")</f>
        <v/>
      </c>
      <c r="I96" s="15" t="str">
        <f>IF(SUM('Test Sample Data'!I$3:I$98)&gt;10,IF(AND(ISNUMBER('Test Sample Data'!I95),'Test Sample Data'!I95&lt;$B$1,'Test Sample Data'!I95&gt;0),'Test Sample Data'!I95,$B$1),"")</f>
        <v/>
      </c>
      <c r="J96" s="15" t="str">
        <f>IF(SUM('Test Sample Data'!J$3:J$98)&gt;10,IF(AND(ISNUMBER('Test Sample Data'!J95),'Test Sample Data'!J95&lt;$B$1,'Test Sample Data'!J95&gt;0),'Test Sample Data'!J95,$B$1),"")</f>
        <v/>
      </c>
      <c r="K96" s="15" t="str">
        <f>IF(SUM('Test Sample Data'!K$3:K$98)&gt;10,IF(AND(ISNUMBER('Test Sample Data'!K95),'Test Sample Data'!K95&lt;$B$1,'Test Sample Data'!K95&gt;0),'Test Sample Data'!K95,$B$1),"")</f>
        <v/>
      </c>
      <c r="L96" s="15" t="str">
        <f>IF(SUM('Test Sample Data'!L$3:L$98)&gt;10,IF(AND(ISNUMBER('Test Sample Data'!L95),'Test Sample Data'!L95&lt;$B$1,'Test Sample Data'!L95&gt;0),'Test Sample Data'!L95,$B$1),"")</f>
        <v/>
      </c>
      <c r="M96" s="15" t="str">
        <f>IF(SUM('Test Sample Data'!M$3:M$98)&gt;10,IF(AND(ISNUMBER('Test Sample Data'!M95),'Test Sample Data'!M95&lt;$B$1,'Test Sample Data'!M95&gt;0),'Test Sample Data'!M95,$B$1),"")</f>
        <v/>
      </c>
      <c r="N96" s="15" t="str">
        <f>'Gene Table'!D95</f>
        <v>RT</v>
      </c>
      <c r="O96" s="14" t="s">
        <v>372</v>
      </c>
      <c r="P96" s="15" t="str">
        <f>IF(SUM('Control Sample Data'!D$3:D$98)&gt;10,IF(AND(ISNUMBER('Control Sample Data'!D95),'Control Sample Data'!D95&lt;$B$1,'Control Sample Data'!D95&gt;0),'Control Sample Data'!D95,$B$1),"")</f>
        <v/>
      </c>
      <c r="Q96" s="15" t="str">
        <f>IF(SUM('Control Sample Data'!E$3:E$98)&gt;10,IF(AND(ISNUMBER('Control Sample Data'!E95),'Control Sample Data'!E95&lt;$B$1,'Control Sample Data'!E95&gt;0),'Control Sample Data'!E95,$B$1),"")</f>
        <v/>
      </c>
      <c r="R96" s="15" t="str">
        <f>IF(SUM('Control Sample Data'!F$3:F$98)&gt;10,IF(AND(ISNUMBER('Control Sample Data'!F95),'Control Sample Data'!F95&lt;$B$1,'Control Sample Data'!F95&gt;0),'Control Sample Data'!F95,$B$1),"")</f>
        <v/>
      </c>
      <c r="S96" s="15" t="str">
        <f>IF(SUM('Control Sample Data'!G$3:G$98)&gt;10,IF(AND(ISNUMBER('Control Sample Data'!G95),'Control Sample Data'!G95&lt;$B$1,'Control Sample Data'!G95&gt;0),'Control Sample Data'!G95,$B$1),"")</f>
        <v/>
      </c>
      <c r="T96" s="15" t="str">
        <f>IF(SUM('Control Sample Data'!H$3:H$98)&gt;10,IF(AND(ISNUMBER('Control Sample Data'!H95),'Control Sample Data'!H95&lt;$B$1,'Control Sample Data'!H95&gt;0),'Control Sample Data'!H95,$B$1),"")</f>
        <v/>
      </c>
      <c r="U96" s="15" t="str">
        <f>IF(SUM('Control Sample Data'!I$3:I$98)&gt;10,IF(AND(ISNUMBER('Control Sample Data'!I95),'Control Sample Data'!I95&lt;$B$1,'Control Sample Data'!I95&gt;0),'Control Sample Data'!I95,$B$1),"")</f>
        <v/>
      </c>
      <c r="V96" s="15" t="str">
        <f>IF(SUM('Control Sample Data'!J$3:J$98)&gt;10,IF(AND(ISNUMBER('Control Sample Data'!J95),'Control Sample Data'!J95&lt;$B$1,'Control Sample Data'!J95&gt;0),'Control Sample Data'!J95,$B$1),"")</f>
        <v/>
      </c>
      <c r="W96" s="15" t="str">
        <f>IF(SUM('Control Sample Data'!K$3:K$98)&gt;10,IF(AND(ISNUMBER('Control Sample Data'!K95),'Control Sample Data'!K95&lt;$B$1,'Control Sample Data'!K95&gt;0),'Control Sample Data'!K95,$B$1),"")</f>
        <v/>
      </c>
      <c r="X96" s="15" t="str">
        <f>IF(SUM('Control Sample Data'!L$3:L$98)&gt;10,IF(AND(ISNUMBER('Control Sample Data'!L95),'Control Sample Data'!L95&lt;$B$1,'Control Sample Data'!L95&gt;0),'Control Sample Data'!L95,$B$1),"")</f>
        <v/>
      </c>
      <c r="Y96" s="15" t="str">
        <f>IF(SUM('Control Sample Data'!M$3:M$98)&gt;10,IF(AND(ISNUMBER('Control Sample Data'!M95),'Control Sample Data'!M95&lt;$B$1,'Control Sample Data'!M95&gt;0),'Control Sample Data'!M95,$B$1),"")</f>
        <v/>
      </c>
      <c r="AT96" s="34" t="str">
        <f t="shared" si="64"/>
        <v/>
      </c>
      <c r="AU96" s="34" t="str">
        <f t="shared" si="65"/>
        <v/>
      </c>
      <c r="AV96" s="34" t="str">
        <f t="shared" si="66"/>
        <v/>
      </c>
      <c r="AW96" s="34" t="str">
        <f t="shared" si="67"/>
        <v/>
      </c>
      <c r="AX96" s="34" t="str">
        <f t="shared" si="68"/>
        <v/>
      </c>
      <c r="AY96" s="34" t="str">
        <f t="shared" si="69"/>
        <v/>
      </c>
      <c r="AZ96" s="34" t="str">
        <f t="shared" si="70"/>
        <v/>
      </c>
      <c r="BA96" s="34" t="str">
        <f t="shared" si="71"/>
        <v/>
      </c>
      <c r="BB96" s="34" t="str">
        <f t="shared" si="72"/>
        <v/>
      </c>
      <c r="BC96" s="34" t="str">
        <f t="shared" si="73"/>
        <v/>
      </c>
      <c r="BD96" s="34" t="str">
        <f t="shared" si="74"/>
        <v/>
      </c>
      <c r="BE96" s="34" t="str">
        <f t="shared" si="75"/>
        <v/>
      </c>
      <c r="BF96" s="34" t="str">
        <f t="shared" si="76"/>
        <v/>
      </c>
      <c r="BG96" s="34" t="str">
        <f t="shared" si="77"/>
        <v/>
      </c>
      <c r="BH96" s="34" t="str">
        <f t="shared" si="78"/>
        <v/>
      </c>
      <c r="BI96" s="34" t="str">
        <f t="shared" si="79"/>
        <v/>
      </c>
      <c r="BJ96" s="34" t="str">
        <f t="shared" si="80"/>
        <v/>
      </c>
      <c r="BK96" s="34" t="str">
        <f t="shared" si="81"/>
        <v/>
      </c>
      <c r="BL96" s="34" t="str">
        <f t="shared" si="82"/>
        <v/>
      </c>
      <c r="BM96" s="34" t="str">
        <f t="shared" si="83"/>
        <v/>
      </c>
      <c r="BN96" s="36" t="e">
        <f t="shared" si="84"/>
        <v>#DIV/0!</v>
      </c>
      <c r="BO96" s="36" t="e">
        <f t="shared" si="85"/>
        <v>#DIV/0!</v>
      </c>
      <c r="BP96" s="37" t="str">
        <f t="shared" si="86"/>
        <v/>
      </c>
      <c r="BQ96" s="37" t="str">
        <f t="shared" si="87"/>
        <v/>
      </c>
      <c r="BR96" s="37" t="str">
        <f t="shared" si="88"/>
        <v/>
      </c>
      <c r="BS96" s="37" t="str">
        <f t="shared" si="89"/>
        <v/>
      </c>
      <c r="BT96" s="37" t="str">
        <f t="shared" si="90"/>
        <v/>
      </c>
      <c r="BU96" s="37" t="str">
        <f t="shared" si="91"/>
        <v/>
      </c>
      <c r="BV96" s="37" t="str">
        <f t="shared" si="92"/>
        <v/>
      </c>
      <c r="BW96" s="37" t="str">
        <f t="shared" si="93"/>
        <v/>
      </c>
      <c r="BX96" s="37" t="str">
        <f t="shared" si="94"/>
        <v/>
      </c>
      <c r="BY96" s="37" t="str">
        <f t="shared" si="95"/>
        <v/>
      </c>
      <c r="BZ96" s="37" t="str">
        <f t="shared" si="96"/>
        <v/>
      </c>
      <c r="CA96" s="37" t="str">
        <f t="shared" si="97"/>
        <v/>
      </c>
      <c r="CB96" s="37" t="str">
        <f t="shared" si="98"/>
        <v/>
      </c>
      <c r="CC96" s="37" t="str">
        <f t="shared" si="99"/>
        <v/>
      </c>
      <c r="CD96" s="37" t="str">
        <f t="shared" si="100"/>
        <v/>
      </c>
      <c r="CE96" s="37" t="str">
        <f t="shared" si="101"/>
        <v/>
      </c>
      <c r="CF96" s="37" t="str">
        <f t="shared" si="102"/>
        <v/>
      </c>
      <c r="CG96" s="37" t="str">
        <f t="shared" si="103"/>
        <v/>
      </c>
      <c r="CH96" s="37" t="str">
        <f t="shared" si="104"/>
        <v/>
      </c>
      <c r="CI96" s="37" t="str">
        <f t="shared" si="105"/>
        <v/>
      </c>
    </row>
    <row r="97" spans="1:87" ht="12.75">
      <c r="A97" s="16"/>
      <c r="B97" s="14" t="str">
        <f>IF('Gene Table'!D96="","",'Gene Table'!D96)</f>
        <v>RT</v>
      </c>
      <c r="C97" s="14" t="s">
        <v>374</v>
      </c>
      <c r="D97" s="15" t="str">
        <f>IF(SUM('Test Sample Data'!D$3:D$98)&gt;10,IF(AND(ISNUMBER('Test Sample Data'!D96),'Test Sample Data'!D96&lt;$B$1,'Test Sample Data'!D96&gt;0),'Test Sample Data'!D96,$B$1),"")</f>
        <v/>
      </c>
      <c r="E97" s="15" t="str">
        <f>IF(SUM('Test Sample Data'!E$3:E$98)&gt;10,IF(AND(ISNUMBER('Test Sample Data'!E96),'Test Sample Data'!E96&lt;$B$1,'Test Sample Data'!E96&gt;0),'Test Sample Data'!E96,$B$1),"")</f>
        <v/>
      </c>
      <c r="F97" s="15" t="str">
        <f>IF(SUM('Test Sample Data'!F$3:F$98)&gt;10,IF(AND(ISNUMBER('Test Sample Data'!F96),'Test Sample Data'!F96&lt;$B$1,'Test Sample Data'!F96&gt;0),'Test Sample Data'!F96,$B$1),"")</f>
        <v/>
      </c>
      <c r="G97" s="15" t="str">
        <f>IF(SUM('Test Sample Data'!G$3:G$98)&gt;10,IF(AND(ISNUMBER('Test Sample Data'!G96),'Test Sample Data'!G96&lt;$B$1,'Test Sample Data'!G96&gt;0),'Test Sample Data'!G96,$B$1),"")</f>
        <v/>
      </c>
      <c r="H97" s="15" t="str">
        <f>IF(SUM('Test Sample Data'!H$3:H$98)&gt;10,IF(AND(ISNUMBER('Test Sample Data'!H96),'Test Sample Data'!H96&lt;$B$1,'Test Sample Data'!H96&gt;0),'Test Sample Data'!H96,$B$1),"")</f>
        <v/>
      </c>
      <c r="I97" s="15" t="str">
        <f>IF(SUM('Test Sample Data'!I$3:I$98)&gt;10,IF(AND(ISNUMBER('Test Sample Data'!I96),'Test Sample Data'!I96&lt;$B$1,'Test Sample Data'!I96&gt;0),'Test Sample Data'!I96,$B$1),"")</f>
        <v/>
      </c>
      <c r="J97" s="15" t="str">
        <f>IF(SUM('Test Sample Data'!J$3:J$98)&gt;10,IF(AND(ISNUMBER('Test Sample Data'!J96),'Test Sample Data'!J96&lt;$B$1,'Test Sample Data'!J96&gt;0),'Test Sample Data'!J96,$B$1),"")</f>
        <v/>
      </c>
      <c r="K97" s="15" t="str">
        <f>IF(SUM('Test Sample Data'!K$3:K$98)&gt;10,IF(AND(ISNUMBER('Test Sample Data'!K96),'Test Sample Data'!K96&lt;$B$1,'Test Sample Data'!K96&gt;0),'Test Sample Data'!K96,$B$1),"")</f>
        <v/>
      </c>
      <c r="L97" s="15" t="str">
        <f>IF(SUM('Test Sample Data'!L$3:L$98)&gt;10,IF(AND(ISNUMBER('Test Sample Data'!L96),'Test Sample Data'!L96&lt;$B$1,'Test Sample Data'!L96&gt;0),'Test Sample Data'!L96,$B$1),"")</f>
        <v/>
      </c>
      <c r="M97" s="15" t="str">
        <f>IF(SUM('Test Sample Data'!M$3:M$98)&gt;10,IF(AND(ISNUMBER('Test Sample Data'!M96),'Test Sample Data'!M96&lt;$B$1,'Test Sample Data'!M96&gt;0),'Test Sample Data'!M96,$B$1),"")</f>
        <v/>
      </c>
      <c r="N97" s="15" t="str">
        <f>'Gene Table'!D96</f>
        <v>RT</v>
      </c>
      <c r="O97" s="14" t="s">
        <v>374</v>
      </c>
      <c r="P97" s="15" t="str">
        <f>IF(SUM('Control Sample Data'!D$3:D$98)&gt;10,IF(AND(ISNUMBER('Control Sample Data'!D96),'Control Sample Data'!D96&lt;$B$1,'Control Sample Data'!D96&gt;0),'Control Sample Data'!D96,$B$1),"")</f>
        <v/>
      </c>
      <c r="Q97" s="15" t="str">
        <f>IF(SUM('Control Sample Data'!E$3:E$98)&gt;10,IF(AND(ISNUMBER('Control Sample Data'!E96),'Control Sample Data'!E96&lt;$B$1,'Control Sample Data'!E96&gt;0),'Control Sample Data'!E96,$B$1),"")</f>
        <v/>
      </c>
      <c r="R97" s="15" t="str">
        <f>IF(SUM('Control Sample Data'!F$3:F$98)&gt;10,IF(AND(ISNUMBER('Control Sample Data'!F96),'Control Sample Data'!F96&lt;$B$1,'Control Sample Data'!F96&gt;0),'Control Sample Data'!F96,$B$1),"")</f>
        <v/>
      </c>
      <c r="S97" s="15" t="str">
        <f>IF(SUM('Control Sample Data'!G$3:G$98)&gt;10,IF(AND(ISNUMBER('Control Sample Data'!G96),'Control Sample Data'!G96&lt;$B$1,'Control Sample Data'!G96&gt;0),'Control Sample Data'!G96,$B$1),"")</f>
        <v/>
      </c>
      <c r="T97" s="15" t="str">
        <f>IF(SUM('Control Sample Data'!H$3:H$98)&gt;10,IF(AND(ISNUMBER('Control Sample Data'!H96),'Control Sample Data'!H96&lt;$B$1,'Control Sample Data'!H96&gt;0),'Control Sample Data'!H96,$B$1),"")</f>
        <v/>
      </c>
      <c r="U97" s="15" t="str">
        <f>IF(SUM('Control Sample Data'!I$3:I$98)&gt;10,IF(AND(ISNUMBER('Control Sample Data'!I96),'Control Sample Data'!I96&lt;$B$1,'Control Sample Data'!I96&gt;0),'Control Sample Data'!I96,$B$1),"")</f>
        <v/>
      </c>
      <c r="V97" s="15" t="str">
        <f>IF(SUM('Control Sample Data'!J$3:J$98)&gt;10,IF(AND(ISNUMBER('Control Sample Data'!J96),'Control Sample Data'!J96&lt;$B$1,'Control Sample Data'!J96&gt;0),'Control Sample Data'!J96,$B$1),"")</f>
        <v/>
      </c>
      <c r="W97" s="15" t="str">
        <f>IF(SUM('Control Sample Data'!K$3:K$98)&gt;10,IF(AND(ISNUMBER('Control Sample Data'!K96),'Control Sample Data'!K96&lt;$B$1,'Control Sample Data'!K96&gt;0),'Control Sample Data'!K96,$B$1),"")</f>
        <v/>
      </c>
      <c r="X97" s="15" t="str">
        <f>IF(SUM('Control Sample Data'!L$3:L$98)&gt;10,IF(AND(ISNUMBER('Control Sample Data'!L96),'Control Sample Data'!L96&lt;$B$1,'Control Sample Data'!L96&gt;0),'Control Sample Data'!L96,$B$1),"")</f>
        <v/>
      </c>
      <c r="Y97" s="15" t="str">
        <f>IF(SUM('Control Sample Data'!M$3:M$98)&gt;10,IF(AND(ISNUMBER('Control Sample Data'!M96),'Control Sample Data'!M96&lt;$B$1,'Control Sample Data'!M96&gt;0),'Control Sample Data'!M96,$B$1),"")</f>
        <v/>
      </c>
      <c r="AT97" s="34" t="str">
        <f t="shared" si="64"/>
        <v/>
      </c>
      <c r="AU97" s="34" t="str">
        <f t="shared" si="65"/>
        <v/>
      </c>
      <c r="AV97" s="34" t="str">
        <f t="shared" si="66"/>
        <v/>
      </c>
      <c r="AW97" s="34" t="str">
        <f t="shared" si="67"/>
        <v/>
      </c>
      <c r="AX97" s="34" t="str">
        <f t="shared" si="68"/>
        <v/>
      </c>
      <c r="AY97" s="34" t="str">
        <f t="shared" si="69"/>
        <v/>
      </c>
      <c r="AZ97" s="34" t="str">
        <f t="shared" si="70"/>
        <v/>
      </c>
      <c r="BA97" s="34" t="str">
        <f t="shared" si="71"/>
        <v/>
      </c>
      <c r="BB97" s="34" t="str">
        <f t="shared" si="72"/>
        <v/>
      </c>
      <c r="BC97" s="34" t="str">
        <f t="shared" si="73"/>
        <v/>
      </c>
      <c r="BD97" s="34" t="str">
        <f t="shared" si="74"/>
        <v/>
      </c>
      <c r="BE97" s="34" t="str">
        <f t="shared" si="75"/>
        <v/>
      </c>
      <c r="BF97" s="34" t="str">
        <f t="shared" si="76"/>
        <v/>
      </c>
      <c r="BG97" s="34" t="str">
        <f t="shared" si="77"/>
        <v/>
      </c>
      <c r="BH97" s="34" t="str">
        <f t="shared" si="78"/>
        <v/>
      </c>
      <c r="BI97" s="34" t="str">
        <f t="shared" si="79"/>
        <v/>
      </c>
      <c r="BJ97" s="34" t="str">
        <f t="shared" si="80"/>
        <v/>
      </c>
      <c r="BK97" s="34" t="str">
        <f t="shared" si="81"/>
        <v/>
      </c>
      <c r="BL97" s="34" t="str">
        <f t="shared" si="82"/>
        <v/>
      </c>
      <c r="BM97" s="34" t="str">
        <f t="shared" si="83"/>
        <v/>
      </c>
      <c r="BN97" s="36" t="e">
        <f t="shared" si="84"/>
        <v>#DIV/0!</v>
      </c>
      <c r="BO97" s="36" t="e">
        <f t="shared" si="85"/>
        <v>#DIV/0!</v>
      </c>
      <c r="BP97" s="37" t="str">
        <f t="shared" si="86"/>
        <v/>
      </c>
      <c r="BQ97" s="37" t="str">
        <f t="shared" si="87"/>
        <v/>
      </c>
      <c r="BR97" s="37" t="str">
        <f t="shared" si="88"/>
        <v/>
      </c>
      <c r="BS97" s="37" t="str">
        <f t="shared" si="89"/>
        <v/>
      </c>
      <c r="BT97" s="37" t="str">
        <f t="shared" si="90"/>
        <v/>
      </c>
      <c r="BU97" s="37" t="str">
        <f t="shared" si="91"/>
        <v/>
      </c>
      <c r="BV97" s="37" t="str">
        <f t="shared" si="92"/>
        <v/>
      </c>
      <c r="BW97" s="37" t="str">
        <f t="shared" si="93"/>
        <v/>
      </c>
      <c r="BX97" s="37" t="str">
        <f t="shared" si="94"/>
        <v/>
      </c>
      <c r="BY97" s="37" t="str">
        <f t="shared" si="95"/>
        <v/>
      </c>
      <c r="BZ97" s="37" t="str">
        <f t="shared" si="96"/>
        <v/>
      </c>
      <c r="CA97" s="37" t="str">
        <f t="shared" si="97"/>
        <v/>
      </c>
      <c r="CB97" s="37" t="str">
        <f t="shared" si="98"/>
        <v/>
      </c>
      <c r="CC97" s="37" t="str">
        <f t="shared" si="99"/>
        <v/>
      </c>
      <c r="CD97" s="37" t="str">
        <f t="shared" si="100"/>
        <v/>
      </c>
      <c r="CE97" s="37" t="str">
        <f t="shared" si="101"/>
        <v/>
      </c>
      <c r="CF97" s="37" t="str">
        <f t="shared" si="102"/>
        <v/>
      </c>
      <c r="CG97" s="37" t="str">
        <f t="shared" si="103"/>
        <v/>
      </c>
      <c r="CH97" s="37" t="str">
        <f t="shared" si="104"/>
        <v/>
      </c>
      <c r="CI97" s="37" t="str">
        <f t="shared" si="105"/>
        <v/>
      </c>
    </row>
    <row r="98" spans="1:87" ht="12.75">
      <c r="A98" s="16"/>
      <c r="B98" s="14" t="str">
        <f>IF('Gene Table'!D97="","",'Gene Table'!D97)</f>
        <v>PCR</v>
      </c>
      <c r="C98" s="14" t="s">
        <v>375</v>
      </c>
      <c r="D98" s="15" t="str">
        <f>IF(SUM('Test Sample Data'!D$3:D$98)&gt;10,IF(AND(ISNUMBER('Test Sample Data'!D97),'Test Sample Data'!D97&lt;$B$1,'Test Sample Data'!D97&gt;0),'Test Sample Data'!D97,$B$1),"")</f>
        <v/>
      </c>
      <c r="E98" s="15" t="str">
        <f>IF(SUM('Test Sample Data'!E$3:E$98)&gt;10,IF(AND(ISNUMBER('Test Sample Data'!E97),'Test Sample Data'!E97&lt;$B$1,'Test Sample Data'!E97&gt;0),'Test Sample Data'!E97,$B$1),"")</f>
        <v/>
      </c>
      <c r="F98" s="15" t="str">
        <f>IF(SUM('Test Sample Data'!F$3:F$98)&gt;10,IF(AND(ISNUMBER('Test Sample Data'!F97),'Test Sample Data'!F97&lt;$B$1,'Test Sample Data'!F97&gt;0),'Test Sample Data'!F97,$B$1),"")</f>
        <v/>
      </c>
      <c r="G98" s="15" t="str">
        <f>IF(SUM('Test Sample Data'!G$3:G$98)&gt;10,IF(AND(ISNUMBER('Test Sample Data'!G97),'Test Sample Data'!G97&lt;$B$1,'Test Sample Data'!G97&gt;0),'Test Sample Data'!G97,$B$1),"")</f>
        <v/>
      </c>
      <c r="H98" s="15" t="str">
        <f>IF(SUM('Test Sample Data'!H$3:H$98)&gt;10,IF(AND(ISNUMBER('Test Sample Data'!H97),'Test Sample Data'!H97&lt;$B$1,'Test Sample Data'!H97&gt;0),'Test Sample Data'!H97,$B$1),"")</f>
        <v/>
      </c>
      <c r="I98" s="15" t="str">
        <f>IF(SUM('Test Sample Data'!I$3:I$98)&gt;10,IF(AND(ISNUMBER('Test Sample Data'!I97),'Test Sample Data'!I97&lt;$B$1,'Test Sample Data'!I97&gt;0),'Test Sample Data'!I97,$B$1),"")</f>
        <v/>
      </c>
      <c r="J98" s="15" t="str">
        <f>IF(SUM('Test Sample Data'!J$3:J$98)&gt;10,IF(AND(ISNUMBER('Test Sample Data'!J97),'Test Sample Data'!J97&lt;$B$1,'Test Sample Data'!J97&gt;0),'Test Sample Data'!J97,$B$1),"")</f>
        <v/>
      </c>
      <c r="K98" s="15" t="str">
        <f>IF(SUM('Test Sample Data'!K$3:K$98)&gt;10,IF(AND(ISNUMBER('Test Sample Data'!K97),'Test Sample Data'!K97&lt;$B$1,'Test Sample Data'!K97&gt;0),'Test Sample Data'!K97,$B$1),"")</f>
        <v/>
      </c>
      <c r="L98" s="15" t="str">
        <f>IF(SUM('Test Sample Data'!L$3:L$98)&gt;10,IF(AND(ISNUMBER('Test Sample Data'!L97),'Test Sample Data'!L97&lt;$B$1,'Test Sample Data'!L97&gt;0),'Test Sample Data'!L97,$B$1),"")</f>
        <v/>
      </c>
      <c r="M98" s="15" t="str">
        <f>IF(SUM('Test Sample Data'!M$3:M$98)&gt;10,IF(AND(ISNUMBER('Test Sample Data'!M97),'Test Sample Data'!M97&lt;$B$1,'Test Sample Data'!M97&gt;0),'Test Sample Data'!M97,$B$1),"")</f>
        <v/>
      </c>
      <c r="N98" s="15" t="str">
        <f>'Gene Table'!D97</f>
        <v>PCR</v>
      </c>
      <c r="O98" s="14" t="s">
        <v>375</v>
      </c>
      <c r="P98" s="15" t="str">
        <f>IF(SUM('Control Sample Data'!D$3:D$98)&gt;10,IF(AND(ISNUMBER('Control Sample Data'!D97),'Control Sample Data'!D97&lt;$B$1,'Control Sample Data'!D97&gt;0),'Control Sample Data'!D97,$B$1),"")</f>
        <v/>
      </c>
      <c r="Q98" s="15" t="str">
        <f>IF(SUM('Control Sample Data'!E$3:E$98)&gt;10,IF(AND(ISNUMBER('Control Sample Data'!E97),'Control Sample Data'!E97&lt;$B$1,'Control Sample Data'!E97&gt;0),'Control Sample Data'!E97,$B$1),"")</f>
        <v/>
      </c>
      <c r="R98" s="15" t="str">
        <f>IF(SUM('Control Sample Data'!F$3:F$98)&gt;10,IF(AND(ISNUMBER('Control Sample Data'!F97),'Control Sample Data'!F97&lt;$B$1,'Control Sample Data'!F97&gt;0),'Control Sample Data'!F97,$B$1),"")</f>
        <v/>
      </c>
      <c r="S98" s="15" t="str">
        <f>IF(SUM('Control Sample Data'!G$3:G$98)&gt;10,IF(AND(ISNUMBER('Control Sample Data'!G97),'Control Sample Data'!G97&lt;$B$1,'Control Sample Data'!G97&gt;0),'Control Sample Data'!G97,$B$1),"")</f>
        <v/>
      </c>
      <c r="T98" s="15" t="str">
        <f>IF(SUM('Control Sample Data'!H$3:H$98)&gt;10,IF(AND(ISNUMBER('Control Sample Data'!H97),'Control Sample Data'!H97&lt;$B$1,'Control Sample Data'!H97&gt;0),'Control Sample Data'!H97,$B$1),"")</f>
        <v/>
      </c>
      <c r="U98" s="15" t="str">
        <f>IF(SUM('Control Sample Data'!I$3:I$98)&gt;10,IF(AND(ISNUMBER('Control Sample Data'!I97),'Control Sample Data'!I97&lt;$B$1,'Control Sample Data'!I97&gt;0),'Control Sample Data'!I97,$B$1),"")</f>
        <v/>
      </c>
      <c r="V98" s="15" t="str">
        <f>IF(SUM('Control Sample Data'!J$3:J$98)&gt;10,IF(AND(ISNUMBER('Control Sample Data'!J97),'Control Sample Data'!J97&lt;$B$1,'Control Sample Data'!J97&gt;0),'Control Sample Data'!J97,$B$1),"")</f>
        <v/>
      </c>
      <c r="W98" s="15" t="str">
        <f>IF(SUM('Control Sample Data'!K$3:K$98)&gt;10,IF(AND(ISNUMBER('Control Sample Data'!K97),'Control Sample Data'!K97&lt;$B$1,'Control Sample Data'!K97&gt;0),'Control Sample Data'!K97,$B$1),"")</f>
        <v/>
      </c>
      <c r="X98" s="15" t="str">
        <f>IF(SUM('Control Sample Data'!L$3:L$98)&gt;10,IF(AND(ISNUMBER('Control Sample Data'!L97),'Control Sample Data'!L97&lt;$B$1,'Control Sample Data'!L97&gt;0),'Control Sample Data'!L97,$B$1),"")</f>
        <v/>
      </c>
      <c r="Y98" s="15" t="str">
        <f>IF(SUM('Control Sample Data'!M$3:M$98)&gt;10,IF(AND(ISNUMBER('Control Sample Data'!M97),'Control Sample Data'!M97&lt;$B$1,'Control Sample Data'!M97&gt;0),'Control Sample Data'!M97,$B$1),"")</f>
        <v/>
      </c>
      <c r="AT98" s="34" t="str">
        <f t="shared" si="64"/>
        <v/>
      </c>
      <c r="AU98" s="34" t="str">
        <f t="shared" si="65"/>
        <v/>
      </c>
      <c r="AV98" s="34" t="str">
        <f t="shared" si="66"/>
        <v/>
      </c>
      <c r="AW98" s="34" t="str">
        <f t="shared" si="67"/>
        <v/>
      </c>
      <c r="AX98" s="34" t="str">
        <f t="shared" si="68"/>
        <v/>
      </c>
      <c r="AY98" s="34" t="str">
        <f t="shared" si="69"/>
        <v/>
      </c>
      <c r="AZ98" s="34" t="str">
        <f t="shared" si="70"/>
        <v/>
      </c>
      <c r="BA98" s="34" t="str">
        <f t="shared" si="71"/>
        <v/>
      </c>
      <c r="BB98" s="34" t="str">
        <f t="shared" si="72"/>
        <v/>
      </c>
      <c r="BC98" s="34" t="str">
        <f t="shared" si="73"/>
        <v/>
      </c>
      <c r="BD98" s="34" t="str">
        <f t="shared" si="74"/>
        <v/>
      </c>
      <c r="BE98" s="34" t="str">
        <f t="shared" si="75"/>
        <v/>
      </c>
      <c r="BF98" s="34" t="str">
        <f t="shared" si="76"/>
        <v/>
      </c>
      <c r="BG98" s="34" t="str">
        <f t="shared" si="77"/>
        <v/>
      </c>
      <c r="BH98" s="34" t="str">
        <f t="shared" si="78"/>
        <v/>
      </c>
      <c r="BI98" s="34" t="str">
        <f t="shared" si="79"/>
        <v/>
      </c>
      <c r="BJ98" s="34" t="str">
        <f t="shared" si="80"/>
        <v/>
      </c>
      <c r="BK98" s="34" t="str">
        <f t="shared" si="81"/>
        <v/>
      </c>
      <c r="BL98" s="34" t="str">
        <f t="shared" si="82"/>
        <v/>
      </c>
      <c r="BM98" s="34" t="str">
        <f t="shared" si="83"/>
        <v/>
      </c>
      <c r="BN98" s="36" t="e">
        <f t="shared" si="84"/>
        <v>#DIV/0!</v>
      </c>
      <c r="BO98" s="36" t="e">
        <f t="shared" si="85"/>
        <v>#DIV/0!</v>
      </c>
      <c r="BP98" s="37" t="str">
        <f t="shared" si="86"/>
        <v/>
      </c>
      <c r="BQ98" s="37" t="str">
        <f t="shared" si="87"/>
        <v/>
      </c>
      <c r="BR98" s="37" t="str">
        <f t="shared" si="88"/>
        <v/>
      </c>
      <c r="BS98" s="37" t="str">
        <f t="shared" si="89"/>
        <v/>
      </c>
      <c r="BT98" s="37" t="str">
        <f t="shared" si="90"/>
        <v/>
      </c>
      <c r="BU98" s="37" t="str">
        <f t="shared" si="91"/>
        <v/>
      </c>
      <c r="BV98" s="37" t="str">
        <f t="shared" si="92"/>
        <v/>
      </c>
      <c r="BW98" s="37" t="str">
        <f t="shared" si="93"/>
        <v/>
      </c>
      <c r="BX98" s="37" t="str">
        <f t="shared" si="94"/>
        <v/>
      </c>
      <c r="BY98" s="37" t="str">
        <f t="shared" si="95"/>
        <v/>
      </c>
      <c r="BZ98" s="37" t="str">
        <f t="shared" si="96"/>
        <v/>
      </c>
      <c r="CA98" s="37" t="str">
        <f t="shared" si="97"/>
        <v/>
      </c>
      <c r="CB98" s="37" t="str">
        <f t="shared" si="98"/>
        <v/>
      </c>
      <c r="CC98" s="37" t="str">
        <f t="shared" si="99"/>
        <v/>
      </c>
      <c r="CD98" s="37" t="str">
        <f t="shared" si="100"/>
        <v/>
      </c>
      <c r="CE98" s="37" t="str">
        <f t="shared" si="101"/>
        <v/>
      </c>
      <c r="CF98" s="37" t="str">
        <f t="shared" si="102"/>
        <v/>
      </c>
      <c r="CG98" s="37" t="str">
        <f t="shared" si="103"/>
        <v/>
      </c>
      <c r="CH98" s="37" t="str">
        <f t="shared" si="104"/>
        <v/>
      </c>
      <c r="CI98" s="37" t="str">
        <f t="shared" si="105"/>
        <v/>
      </c>
    </row>
    <row r="99" spans="1:87" ht="12.75">
      <c r="A99" s="38"/>
      <c r="B99" s="14" t="str">
        <f>IF('Gene Table'!D98="","",'Gene Table'!D98)</f>
        <v>PCR</v>
      </c>
      <c r="C99" s="14" t="s">
        <v>377</v>
      </c>
      <c r="D99" s="15" t="str">
        <f>IF(SUM('Test Sample Data'!D$3:D$98)&gt;10,IF(AND(ISNUMBER('Test Sample Data'!D98),'Test Sample Data'!D98&lt;$B$1,'Test Sample Data'!D98&gt;0),'Test Sample Data'!D98,$B$1),"")</f>
        <v/>
      </c>
      <c r="E99" s="15" t="str">
        <f>IF(SUM('Test Sample Data'!E$3:E$98)&gt;10,IF(AND(ISNUMBER('Test Sample Data'!E98),'Test Sample Data'!E98&lt;$B$1,'Test Sample Data'!E98&gt;0),'Test Sample Data'!E98,$B$1),"")</f>
        <v/>
      </c>
      <c r="F99" s="15" t="str">
        <f>IF(SUM('Test Sample Data'!F$3:F$98)&gt;10,IF(AND(ISNUMBER('Test Sample Data'!F98),'Test Sample Data'!F98&lt;$B$1,'Test Sample Data'!F98&gt;0),'Test Sample Data'!F98,$B$1),"")</f>
        <v/>
      </c>
      <c r="G99" s="15" t="str">
        <f>IF(SUM('Test Sample Data'!G$3:G$98)&gt;10,IF(AND(ISNUMBER('Test Sample Data'!G98),'Test Sample Data'!G98&lt;$B$1,'Test Sample Data'!G98&gt;0),'Test Sample Data'!G98,$B$1),"")</f>
        <v/>
      </c>
      <c r="H99" s="15" t="str">
        <f>IF(SUM('Test Sample Data'!H$3:H$98)&gt;10,IF(AND(ISNUMBER('Test Sample Data'!H98),'Test Sample Data'!H98&lt;$B$1,'Test Sample Data'!H98&gt;0),'Test Sample Data'!H98,$B$1),"")</f>
        <v/>
      </c>
      <c r="I99" s="15" t="str">
        <f>IF(SUM('Test Sample Data'!I$3:I$98)&gt;10,IF(AND(ISNUMBER('Test Sample Data'!I98),'Test Sample Data'!I98&lt;$B$1,'Test Sample Data'!I98&gt;0),'Test Sample Data'!I98,$B$1),"")</f>
        <v/>
      </c>
      <c r="J99" s="15" t="str">
        <f>IF(SUM('Test Sample Data'!J$3:J$98)&gt;10,IF(AND(ISNUMBER('Test Sample Data'!J98),'Test Sample Data'!J98&lt;$B$1,'Test Sample Data'!J98&gt;0),'Test Sample Data'!J98,$B$1),"")</f>
        <v/>
      </c>
      <c r="K99" s="15" t="str">
        <f>IF(SUM('Test Sample Data'!K$3:K$98)&gt;10,IF(AND(ISNUMBER('Test Sample Data'!K98),'Test Sample Data'!K98&lt;$B$1,'Test Sample Data'!K98&gt;0),'Test Sample Data'!K98,$B$1),"")</f>
        <v/>
      </c>
      <c r="L99" s="15" t="str">
        <f>IF(SUM('Test Sample Data'!L$3:L$98)&gt;10,IF(AND(ISNUMBER('Test Sample Data'!L98),'Test Sample Data'!L98&lt;$B$1,'Test Sample Data'!L98&gt;0),'Test Sample Data'!L98,$B$1),"")</f>
        <v/>
      </c>
      <c r="M99" s="15" t="str">
        <f>IF(SUM('Test Sample Data'!M$3:M$98)&gt;10,IF(AND(ISNUMBER('Test Sample Data'!M98),'Test Sample Data'!M98&lt;$B$1,'Test Sample Data'!M98&gt;0),'Test Sample Data'!M98,$B$1),"")</f>
        <v/>
      </c>
      <c r="N99" s="15" t="str">
        <f>'Gene Table'!D98</f>
        <v>PCR</v>
      </c>
      <c r="O99" s="14" t="s">
        <v>377</v>
      </c>
      <c r="P99" s="15" t="str">
        <f>IF(SUM('Control Sample Data'!D$3:D$98)&gt;10,IF(AND(ISNUMBER('Control Sample Data'!D98),'Control Sample Data'!D98&lt;$B$1,'Control Sample Data'!D98&gt;0),'Control Sample Data'!D98,$B$1),"")</f>
        <v/>
      </c>
      <c r="Q99" s="15" t="str">
        <f>IF(SUM('Control Sample Data'!E$3:E$98)&gt;10,IF(AND(ISNUMBER('Control Sample Data'!E98),'Control Sample Data'!E98&lt;$B$1,'Control Sample Data'!E98&gt;0),'Control Sample Data'!E98,$B$1),"")</f>
        <v/>
      </c>
      <c r="R99" s="15" t="str">
        <f>IF(SUM('Control Sample Data'!F$3:F$98)&gt;10,IF(AND(ISNUMBER('Control Sample Data'!F98),'Control Sample Data'!F98&lt;$B$1,'Control Sample Data'!F98&gt;0),'Control Sample Data'!F98,$B$1),"")</f>
        <v/>
      </c>
      <c r="S99" s="15" t="str">
        <f>IF(SUM('Control Sample Data'!G$3:G$98)&gt;10,IF(AND(ISNUMBER('Control Sample Data'!G98),'Control Sample Data'!G98&lt;$B$1,'Control Sample Data'!G98&gt;0),'Control Sample Data'!G98,$B$1),"")</f>
        <v/>
      </c>
      <c r="T99" s="15" t="str">
        <f>IF(SUM('Control Sample Data'!H$3:H$98)&gt;10,IF(AND(ISNUMBER('Control Sample Data'!H98),'Control Sample Data'!H98&lt;$B$1,'Control Sample Data'!H98&gt;0),'Control Sample Data'!H98,$B$1),"")</f>
        <v/>
      </c>
      <c r="U99" s="15" t="str">
        <f>IF(SUM('Control Sample Data'!I$3:I$98)&gt;10,IF(AND(ISNUMBER('Control Sample Data'!I98),'Control Sample Data'!I98&lt;$B$1,'Control Sample Data'!I98&gt;0),'Control Sample Data'!I98,$B$1),"")</f>
        <v/>
      </c>
      <c r="V99" s="15" t="str">
        <f>IF(SUM('Control Sample Data'!J$3:J$98)&gt;10,IF(AND(ISNUMBER('Control Sample Data'!J98),'Control Sample Data'!J98&lt;$B$1,'Control Sample Data'!J98&gt;0),'Control Sample Data'!J98,$B$1),"")</f>
        <v/>
      </c>
      <c r="W99" s="15" t="str">
        <f>IF(SUM('Control Sample Data'!K$3:K$98)&gt;10,IF(AND(ISNUMBER('Control Sample Data'!K98),'Control Sample Data'!K98&lt;$B$1,'Control Sample Data'!K98&gt;0),'Control Sample Data'!K98,$B$1),"")</f>
        <v/>
      </c>
      <c r="X99" s="15" t="str">
        <f>IF(SUM('Control Sample Data'!L$3:L$98)&gt;10,IF(AND(ISNUMBER('Control Sample Data'!L98),'Control Sample Data'!L98&lt;$B$1,'Control Sample Data'!L98&gt;0),'Control Sample Data'!L98,$B$1),"")</f>
        <v/>
      </c>
      <c r="Y99" s="15" t="str">
        <f>IF(SUM('Control Sample Data'!M$3:M$98)&gt;10,IF(AND(ISNUMBER('Control Sample Data'!M98),'Control Sample Data'!M98&lt;$B$1,'Control Sample Data'!M98&gt;0),'Control Sample Data'!M98,$B$1),"")</f>
        <v/>
      </c>
      <c r="AT99" s="34" t="str">
        <f t="shared" si="64"/>
        <v/>
      </c>
      <c r="AU99" s="34" t="str">
        <f t="shared" si="65"/>
        <v/>
      </c>
      <c r="AV99" s="34" t="str">
        <f t="shared" si="66"/>
        <v/>
      </c>
      <c r="AW99" s="34" t="str">
        <f t="shared" si="67"/>
        <v/>
      </c>
      <c r="AX99" s="34" t="str">
        <f t="shared" si="68"/>
        <v/>
      </c>
      <c r="AY99" s="34" t="str">
        <f t="shared" si="69"/>
        <v/>
      </c>
      <c r="AZ99" s="34" t="str">
        <f t="shared" si="70"/>
        <v/>
      </c>
      <c r="BA99" s="34" t="str">
        <f t="shared" si="71"/>
        <v/>
      </c>
      <c r="BB99" s="34" t="str">
        <f t="shared" si="72"/>
        <v/>
      </c>
      <c r="BC99" s="34" t="str">
        <f t="shared" si="73"/>
        <v/>
      </c>
      <c r="BD99" s="34" t="str">
        <f t="shared" si="74"/>
        <v/>
      </c>
      <c r="BE99" s="34" t="str">
        <f t="shared" si="75"/>
        <v/>
      </c>
      <c r="BF99" s="34" t="str">
        <f t="shared" si="76"/>
        <v/>
      </c>
      <c r="BG99" s="34" t="str">
        <f t="shared" si="77"/>
        <v/>
      </c>
      <c r="BH99" s="34" t="str">
        <f t="shared" si="78"/>
        <v/>
      </c>
      <c r="BI99" s="34" t="str">
        <f t="shared" si="79"/>
        <v/>
      </c>
      <c r="BJ99" s="34" t="str">
        <f t="shared" si="80"/>
        <v/>
      </c>
      <c r="BK99" s="34" t="str">
        <f t="shared" si="81"/>
        <v/>
      </c>
      <c r="BL99" s="34" t="str">
        <f t="shared" si="82"/>
        <v/>
      </c>
      <c r="BM99" s="34" t="str">
        <f t="shared" si="83"/>
        <v/>
      </c>
      <c r="BN99" s="36" t="e">
        <f t="shared" si="84"/>
        <v>#DIV/0!</v>
      </c>
      <c r="BO99" s="36" t="e">
        <f t="shared" si="85"/>
        <v>#DIV/0!</v>
      </c>
      <c r="BP99" s="37" t="str">
        <f t="shared" si="86"/>
        <v/>
      </c>
      <c r="BQ99" s="37" t="str">
        <f t="shared" si="87"/>
        <v/>
      </c>
      <c r="BR99" s="37" t="str">
        <f t="shared" si="88"/>
        <v/>
      </c>
      <c r="BS99" s="37" t="str">
        <f t="shared" si="89"/>
        <v/>
      </c>
      <c r="BT99" s="37" t="str">
        <f t="shared" si="90"/>
        <v/>
      </c>
      <c r="BU99" s="37" t="str">
        <f t="shared" si="91"/>
        <v/>
      </c>
      <c r="BV99" s="37" t="str">
        <f t="shared" si="92"/>
        <v/>
      </c>
      <c r="BW99" s="37" t="str">
        <f t="shared" si="93"/>
        <v/>
      </c>
      <c r="BX99" s="37" t="str">
        <f t="shared" si="94"/>
        <v/>
      </c>
      <c r="BY99" s="37" t="str">
        <f t="shared" si="95"/>
        <v/>
      </c>
      <c r="BZ99" s="37" t="str">
        <f t="shared" si="96"/>
        <v/>
      </c>
      <c r="CA99" s="37" t="str">
        <f t="shared" si="97"/>
        <v/>
      </c>
      <c r="CB99" s="37" t="str">
        <f t="shared" si="98"/>
        <v/>
      </c>
      <c r="CC99" s="37" t="str">
        <f t="shared" si="99"/>
        <v/>
      </c>
      <c r="CD99" s="37" t="str">
        <f t="shared" si="100"/>
        <v/>
      </c>
      <c r="CE99" s="37" t="str">
        <f t="shared" si="101"/>
        <v/>
      </c>
      <c r="CF99" s="37" t="str">
        <f t="shared" si="102"/>
        <v/>
      </c>
      <c r="CG99" s="37" t="str">
        <f t="shared" si="103"/>
        <v/>
      </c>
      <c r="CH99" s="37" t="str">
        <f t="shared" si="104"/>
        <v/>
      </c>
      <c r="CI99" s="37" t="str">
        <f t="shared" si="105"/>
        <v/>
      </c>
    </row>
    <row r="100" spans="1:87" ht="12.75">
      <c r="A100" s="13" t="s">
        <v>378</v>
      </c>
      <c r="B100" s="14" t="str">
        <f>IF('Gene Table'!D99="","",'Gene Table'!D99)</f>
        <v>NM_000376</v>
      </c>
      <c r="C100" s="14" t="s">
        <v>9</v>
      </c>
      <c r="D100" s="15" t="str">
        <f>IF(SUM('Test Sample Data'!D$3:D$98)&gt;10,IF(AND(ISNUMBER('Test Sample Data'!D99),'Test Sample Data'!D99&lt;$B$1,'Test Sample Data'!D99&gt;0),'Test Sample Data'!D99,$B$1),"")</f>
        <v/>
      </c>
      <c r="E100" s="15" t="str">
        <f>IF(SUM('Test Sample Data'!E$3:E$98)&gt;10,IF(AND(ISNUMBER('Test Sample Data'!E99),'Test Sample Data'!E99&lt;$B$1,'Test Sample Data'!E99&gt;0),'Test Sample Data'!E99,$B$1),"")</f>
        <v/>
      </c>
      <c r="F100" s="15" t="str">
        <f>IF(SUM('Test Sample Data'!F$3:F$98)&gt;10,IF(AND(ISNUMBER('Test Sample Data'!F99),'Test Sample Data'!F99&lt;$B$1,'Test Sample Data'!F99&gt;0),'Test Sample Data'!F99,$B$1),"")</f>
        <v/>
      </c>
      <c r="G100" s="15" t="str">
        <f>IF(SUM('Test Sample Data'!G$3:G$98)&gt;10,IF(AND(ISNUMBER('Test Sample Data'!G99),'Test Sample Data'!G99&lt;$B$1,'Test Sample Data'!G99&gt;0),'Test Sample Data'!G99,$B$1),"")</f>
        <v/>
      </c>
      <c r="H100" s="15" t="str">
        <f>IF(SUM('Test Sample Data'!H$3:H$98)&gt;10,IF(AND(ISNUMBER('Test Sample Data'!H99),'Test Sample Data'!H99&lt;$B$1,'Test Sample Data'!H99&gt;0),'Test Sample Data'!H99,$B$1),"")</f>
        <v/>
      </c>
      <c r="I100" s="15" t="str">
        <f>IF(SUM('Test Sample Data'!I$3:I$98)&gt;10,IF(AND(ISNUMBER('Test Sample Data'!I99),'Test Sample Data'!I99&lt;$B$1,'Test Sample Data'!I99&gt;0),'Test Sample Data'!I99,$B$1),"")</f>
        <v/>
      </c>
      <c r="J100" s="15" t="str">
        <f>IF(SUM('Test Sample Data'!J$3:J$98)&gt;10,IF(AND(ISNUMBER('Test Sample Data'!J99),'Test Sample Data'!J99&lt;$B$1,'Test Sample Data'!J99&gt;0),'Test Sample Data'!J99,$B$1),"")</f>
        <v/>
      </c>
      <c r="K100" s="15" t="str">
        <f>IF(SUM('Test Sample Data'!K$3:K$98)&gt;10,IF(AND(ISNUMBER('Test Sample Data'!K99),'Test Sample Data'!K99&lt;$B$1,'Test Sample Data'!K99&gt;0),'Test Sample Data'!K99,$B$1),"")</f>
        <v/>
      </c>
      <c r="L100" s="15" t="str">
        <f>IF(SUM('Test Sample Data'!L$3:L$98)&gt;10,IF(AND(ISNUMBER('Test Sample Data'!L99),'Test Sample Data'!L99&lt;$B$1,'Test Sample Data'!L99&gt;0),'Test Sample Data'!L99,$B$1),"")</f>
        <v/>
      </c>
      <c r="M100" s="15" t="str">
        <f>IF(SUM('Test Sample Data'!M$3:M$98)&gt;10,IF(AND(ISNUMBER('Test Sample Data'!M99),'Test Sample Data'!M99&lt;$B$1,'Test Sample Data'!M99&gt;0),'Test Sample Data'!M99,$B$1),"")</f>
        <v/>
      </c>
      <c r="N100" s="15" t="str">
        <f>'Gene Table'!D99</f>
        <v>NM_000376</v>
      </c>
      <c r="O100" s="14" t="s">
        <v>9</v>
      </c>
      <c r="P100" s="15" t="str">
        <f>IF(SUM('Control Sample Data'!D$3:D$98)&gt;10,IF(AND(ISNUMBER('Control Sample Data'!D99),'Control Sample Data'!D99&lt;$B$1,'Control Sample Data'!D99&gt;0),'Control Sample Data'!D99,$B$1),"")</f>
        <v/>
      </c>
      <c r="Q100" s="15" t="str">
        <f>IF(SUM('Control Sample Data'!E$3:E$98)&gt;10,IF(AND(ISNUMBER('Control Sample Data'!E99),'Control Sample Data'!E99&lt;$B$1,'Control Sample Data'!E99&gt;0),'Control Sample Data'!E99,$B$1),"")</f>
        <v/>
      </c>
      <c r="R100" s="15" t="str">
        <f>IF(SUM('Control Sample Data'!F$3:F$98)&gt;10,IF(AND(ISNUMBER('Control Sample Data'!F99),'Control Sample Data'!F99&lt;$B$1,'Control Sample Data'!F99&gt;0),'Control Sample Data'!F99,$B$1),"")</f>
        <v/>
      </c>
      <c r="S100" s="15" t="str">
        <f>IF(SUM('Control Sample Data'!G$3:G$98)&gt;10,IF(AND(ISNUMBER('Control Sample Data'!G99),'Control Sample Data'!G99&lt;$B$1,'Control Sample Data'!G99&gt;0),'Control Sample Data'!G99,$B$1),"")</f>
        <v/>
      </c>
      <c r="T100" s="15" t="str">
        <f>IF(SUM('Control Sample Data'!H$3:H$98)&gt;10,IF(AND(ISNUMBER('Control Sample Data'!H99),'Control Sample Data'!H99&lt;$B$1,'Control Sample Data'!H99&gt;0),'Control Sample Data'!H99,$B$1),"")</f>
        <v/>
      </c>
      <c r="U100" s="15" t="str">
        <f>IF(SUM('Control Sample Data'!I$3:I$98)&gt;10,IF(AND(ISNUMBER('Control Sample Data'!I99),'Control Sample Data'!I99&lt;$B$1,'Control Sample Data'!I99&gt;0),'Control Sample Data'!I99,$B$1),"")</f>
        <v/>
      </c>
      <c r="V100" s="15" t="str">
        <f>IF(SUM('Control Sample Data'!J$3:J$98)&gt;10,IF(AND(ISNUMBER('Control Sample Data'!J99),'Control Sample Data'!J99&lt;$B$1,'Control Sample Data'!J99&gt;0),'Control Sample Data'!J99,$B$1),"")</f>
        <v/>
      </c>
      <c r="W100" s="15" t="str">
        <f>IF(SUM('Control Sample Data'!K$3:K$98)&gt;10,IF(AND(ISNUMBER('Control Sample Data'!K99),'Control Sample Data'!K99&lt;$B$1,'Control Sample Data'!K99&gt;0),'Control Sample Data'!K99,$B$1),"")</f>
        <v/>
      </c>
      <c r="X100" s="15" t="str">
        <f>IF(SUM('Control Sample Data'!L$3:L$98)&gt;10,IF(AND(ISNUMBER('Control Sample Data'!L99),'Control Sample Data'!L99&lt;$B$1,'Control Sample Data'!L99&gt;0),'Control Sample Data'!L99,$B$1),"")</f>
        <v/>
      </c>
      <c r="Y100" s="39" t="str">
        <f>IF(SUM('Control Sample Data'!M$3:M$98)&gt;10,IF(AND(ISNUMBER('Control Sample Data'!M99),'Control Sample Data'!M99&lt;$B$1,'Control Sample Data'!M99&gt;0),'Control Sample Data'!M99,$B$1),"")</f>
        <v/>
      </c>
      <c r="Z100" s="36" t="str">
        <f>IF(ISERROR(VLOOKUP('Choose Housekeeping Genes'!$C3,Calculations!$C$100:$M$195,2,0)),"",VLOOKUP('Choose Housekeeping Genes'!$C3,Calculations!$C$100:$M$195,2,0))</f>
        <v/>
      </c>
      <c r="AA100" s="36" t="str">
        <f>IF(ISERROR(VLOOKUP('Choose Housekeeping Genes'!$C3,Calculations!$C$100:$M$195,3,0)),"",VLOOKUP('Choose Housekeeping Genes'!$C3,Calculations!$C$100:$M$195,3,0))</f>
        <v/>
      </c>
      <c r="AB100" s="36" t="str">
        <f>IF(ISERROR(VLOOKUP('Choose Housekeeping Genes'!$C3,Calculations!$C$100:$M$195,4,0)),"",VLOOKUP('Choose Housekeeping Genes'!$C3,Calculations!$C$100:$M$195,4,0))</f>
        <v/>
      </c>
      <c r="AC100" s="36" t="str">
        <f>IF(ISERROR(VLOOKUP('Choose Housekeeping Genes'!$C3,Calculations!$C$100:$M$195,5,0)),"",VLOOKUP('Choose Housekeeping Genes'!$C3,Calculations!$C$100:$M$195,5,0))</f>
        <v/>
      </c>
      <c r="AD100" s="36" t="str">
        <f>IF(ISERROR(VLOOKUP('Choose Housekeeping Genes'!$C3,Calculations!$C$100:$M$195,6,0)),"",VLOOKUP('Choose Housekeeping Genes'!$C3,Calculations!$C$100:$M$195,6,0))</f>
        <v/>
      </c>
      <c r="AE100" s="36" t="str">
        <f>IF(ISERROR(VLOOKUP('Choose Housekeeping Genes'!$C3,Calculations!$C$100:$M$195,7,0)),"",VLOOKUP('Choose Housekeeping Genes'!$C3,Calculations!$C$100:$M$195,7,0))</f>
        <v/>
      </c>
      <c r="AF100" s="36" t="str">
        <f>IF(ISERROR(VLOOKUP('Choose Housekeeping Genes'!$C3,Calculations!$C$100:$M$195,8,0)),"",VLOOKUP('Choose Housekeeping Genes'!$C3,Calculations!$C$100:$M$195,8,0))</f>
        <v/>
      </c>
      <c r="AG100" s="36" t="str">
        <f>IF(ISERROR(VLOOKUP('Choose Housekeeping Genes'!$C3,Calculations!$C$100:$M$195,9,0)),"",VLOOKUP('Choose Housekeeping Genes'!$C3,Calculations!$C$100:$M$195,9,0))</f>
        <v/>
      </c>
      <c r="AH100" s="36" t="str">
        <f>IF(ISERROR(VLOOKUP('Choose Housekeeping Genes'!$C3,Calculations!$C$100:$M$195,10,0)),"",VLOOKUP('Choose Housekeeping Genes'!$C3,Calculations!$C$100:$M$195,10,0))</f>
        <v/>
      </c>
      <c r="AI100" s="36" t="str">
        <f>IF(ISERROR(VLOOKUP('Choose Housekeeping Genes'!$C3,Calculations!$C$100:$M$195,11,0)),"",VLOOKUP('Choose Housekeeping Genes'!$C3,Calculations!$C$100:$M$195,11,0))</f>
        <v/>
      </c>
      <c r="AJ100" s="36" t="str">
        <f>IF(ISERROR(VLOOKUP('Choose Housekeeping Genes'!$C3,Calculations!$C$100:$Y$195,14,0)),"",VLOOKUP('Choose Housekeeping Genes'!$C3,Calculations!$C$100:$Y$195,14,0))</f>
        <v/>
      </c>
      <c r="AK100" s="36" t="str">
        <f>IF(ISERROR(VLOOKUP('Choose Housekeeping Genes'!$C3,Calculations!$C$100:$Y$195,15,0)),"",VLOOKUP('Choose Housekeeping Genes'!$C3,Calculations!$C$100:$Y$195,15,0))</f>
        <v/>
      </c>
      <c r="AL100" s="36" t="str">
        <f>IF(ISERROR(VLOOKUP('Choose Housekeeping Genes'!$C3,Calculations!$C$100:$Y$195,16,0)),"",VLOOKUP('Choose Housekeeping Genes'!$C3,Calculations!$C$100:$Y$195,16,0))</f>
        <v/>
      </c>
      <c r="AM100" s="36" t="str">
        <f>IF(ISERROR(VLOOKUP('Choose Housekeeping Genes'!$C3,Calculations!$C$100:$Y$195,17,0)),"",VLOOKUP('Choose Housekeeping Genes'!$C3,Calculations!$C$100:$Y$195,17,0))</f>
        <v/>
      </c>
      <c r="AN100" s="36" t="str">
        <f>IF(ISERROR(VLOOKUP('Choose Housekeeping Genes'!$C3,Calculations!$C$100:$Y$195,18,0)),"",VLOOKUP('Choose Housekeeping Genes'!$C3,Calculations!$C$100:$Y$195,18,0))</f>
        <v/>
      </c>
      <c r="AO100" s="36" t="str">
        <f>IF(ISERROR(VLOOKUP('Choose Housekeeping Genes'!$C3,Calculations!$C$100:$Y$195,19,0)),"",VLOOKUP('Choose Housekeeping Genes'!$C3,Calculations!$C$100:$Y$195,19,0))</f>
        <v/>
      </c>
      <c r="AP100" s="36" t="str">
        <f>IF(ISERROR(VLOOKUP('Choose Housekeeping Genes'!$C3,Calculations!$C$100:$Y$195,20,0)),"",VLOOKUP('Choose Housekeeping Genes'!$C3,Calculations!$C$100:$Y$195,20,0))</f>
        <v/>
      </c>
      <c r="AQ100" s="36" t="str">
        <f>IF(ISERROR(VLOOKUP('Choose Housekeeping Genes'!$C3,Calculations!$C$100:$Y$195,21,0)),"",VLOOKUP('Choose Housekeeping Genes'!$C3,Calculations!$C$100:$Y$195,21,0))</f>
        <v/>
      </c>
      <c r="AR100" s="36" t="str">
        <f>IF(ISERROR(VLOOKUP('Choose Housekeeping Genes'!$C3,Calculations!$C$100:$Y$195,22,0)),"",VLOOKUP('Choose Housekeeping Genes'!$C3,Calculations!$C$100:$Y$195,22,0))</f>
        <v/>
      </c>
      <c r="AS100" s="36" t="str">
        <f>IF(ISERROR(VLOOKUP('Choose Housekeeping Genes'!$C3,Calculations!$C$100:$Y$195,23,0)),"",VLOOKUP('Choose Housekeeping Genes'!$C3,Calculations!$C$100:$Y$195,23,0))</f>
        <v/>
      </c>
      <c r="AT100" s="34" t="str">
        <f aca="true" t="shared" si="106" ref="AT100:AT131">IF(ISERROR(D100-Z$122),"",D100-Z$122)</f>
        <v/>
      </c>
      <c r="AU100" s="34" t="str">
        <f aca="true" t="shared" si="107" ref="AU100:AU131">IF(ISERROR(E100-AA$122),"",E100-AA$122)</f>
        <v/>
      </c>
      <c r="AV100" s="34" t="str">
        <f aca="true" t="shared" si="108" ref="AV100:AV131">IF(ISERROR(F100-AB$122),"",F100-AB$122)</f>
        <v/>
      </c>
      <c r="AW100" s="34" t="str">
        <f aca="true" t="shared" si="109" ref="AW100:AW131">IF(ISERROR(G100-AC$122),"",G100-AC$122)</f>
        <v/>
      </c>
      <c r="AX100" s="34" t="str">
        <f aca="true" t="shared" si="110" ref="AX100:AX131">IF(ISERROR(H100-AD$122),"",H100-AD$122)</f>
        <v/>
      </c>
      <c r="AY100" s="34" t="str">
        <f aca="true" t="shared" si="111" ref="AY100:AY131">IF(ISERROR(I100-AE$122),"",I100-AE$122)</f>
        <v/>
      </c>
      <c r="AZ100" s="34" t="str">
        <f aca="true" t="shared" si="112" ref="AZ100:AZ131">IF(ISERROR(J100-AF$122),"",J100-AF$122)</f>
        <v/>
      </c>
      <c r="BA100" s="34" t="str">
        <f aca="true" t="shared" si="113" ref="BA100:BA131">IF(ISERROR(K100-AG$122),"",K100-AG$122)</f>
        <v/>
      </c>
      <c r="BB100" s="34" t="str">
        <f aca="true" t="shared" si="114" ref="BB100:BB131">IF(ISERROR(L100-AH$122),"",L100-AH$122)</f>
        <v/>
      </c>
      <c r="BC100" s="34" t="str">
        <f aca="true" t="shared" si="115" ref="BC100:BC131">IF(ISERROR(M100-AI$122),"",M100-AI$122)</f>
        <v/>
      </c>
      <c r="BD100" s="34" t="str">
        <f>IF(ISERROR(P100-AJ$122),"",P100-AJ$122)</f>
        <v/>
      </c>
      <c r="BE100" s="34" t="str">
        <f aca="true" t="shared" si="116" ref="BE100:BM100">IF(ISERROR(Q100-AK$122),"",Q100-AK$122)</f>
        <v/>
      </c>
      <c r="BF100" s="34" t="str">
        <f t="shared" si="116"/>
        <v/>
      </c>
      <c r="BG100" s="34" t="str">
        <f t="shared" si="116"/>
        <v/>
      </c>
      <c r="BH100" s="34" t="str">
        <f t="shared" si="116"/>
        <v/>
      </c>
      <c r="BI100" s="34" t="str">
        <f t="shared" si="116"/>
        <v/>
      </c>
      <c r="BJ100" s="34" t="str">
        <f t="shared" si="116"/>
        <v/>
      </c>
      <c r="BK100" s="34" t="str">
        <f t="shared" si="116"/>
        <v/>
      </c>
      <c r="BL100" s="34" t="str">
        <f t="shared" si="116"/>
        <v/>
      </c>
      <c r="BM100" s="34" t="str">
        <f t="shared" si="116"/>
        <v/>
      </c>
      <c r="BN100" s="36" t="e">
        <f t="shared" si="84"/>
        <v>#DIV/0!</v>
      </c>
      <c r="BO100" s="36" t="e">
        <f t="shared" si="85"/>
        <v>#DIV/0!</v>
      </c>
      <c r="BP100" s="37" t="str">
        <f t="shared" si="86"/>
        <v/>
      </c>
      <c r="BQ100" s="37" t="str">
        <f t="shared" si="87"/>
        <v/>
      </c>
      <c r="BR100" s="37" t="str">
        <f t="shared" si="88"/>
        <v/>
      </c>
      <c r="BS100" s="37" t="str">
        <f t="shared" si="89"/>
        <v/>
      </c>
      <c r="BT100" s="37" t="str">
        <f t="shared" si="90"/>
        <v/>
      </c>
      <c r="BU100" s="37" t="str">
        <f t="shared" si="91"/>
        <v/>
      </c>
      <c r="BV100" s="37" t="str">
        <f t="shared" si="92"/>
        <v/>
      </c>
      <c r="BW100" s="37" t="str">
        <f t="shared" si="93"/>
        <v/>
      </c>
      <c r="BX100" s="37" t="str">
        <f t="shared" si="94"/>
        <v/>
      </c>
      <c r="BY100" s="37" t="str">
        <f t="shared" si="95"/>
        <v/>
      </c>
      <c r="BZ100" s="37" t="str">
        <f t="shared" si="96"/>
        <v/>
      </c>
      <c r="CA100" s="37" t="str">
        <f t="shared" si="97"/>
        <v/>
      </c>
      <c r="CB100" s="37" t="str">
        <f t="shared" si="98"/>
        <v/>
      </c>
      <c r="CC100" s="37" t="str">
        <f t="shared" si="99"/>
        <v/>
      </c>
      <c r="CD100" s="37" t="str">
        <f t="shared" si="100"/>
        <v/>
      </c>
      <c r="CE100" s="37" t="str">
        <f t="shared" si="101"/>
        <v/>
      </c>
      <c r="CF100" s="37" t="str">
        <f t="shared" si="102"/>
        <v/>
      </c>
      <c r="CG100" s="37" t="str">
        <f t="shared" si="103"/>
        <v/>
      </c>
      <c r="CH100" s="37" t="str">
        <f t="shared" si="104"/>
        <v/>
      </c>
      <c r="CI100" s="37" t="str">
        <f t="shared" si="105"/>
        <v/>
      </c>
    </row>
    <row r="101" spans="1:87" ht="12.75">
      <c r="A101" s="16"/>
      <c r="B101" s="14" t="str">
        <f>IF('Gene Table'!D100="","",'Gene Table'!D100)</f>
        <v>NM_001074</v>
      </c>
      <c r="C101" s="14" t="s">
        <v>13</v>
      </c>
      <c r="D101" s="15" t="str">
        <f>IF(SUM('Test Sample Data'!D$3:D$98)&gt;10,IF(AND(ISNUMBER('Test Sample Data'!D100),'Test Sample Data'!D100&lt;$B$1,'Test Sample Data'!D100&gt;0),'Test Sample Data'!D100,$B$1),"")</f>
        <v/>
      </c>
      <c r="E101" s="15" t="str">
        <f>IF(SUM('Test Sample Data'!E$3:E$98)&gt;10,IF(AND(ISNUMBER('Test Sample Data'!E100),'Test Sample Data'!E100&lt;$B$1,'Test Sample Data'!E100&gt;0),'Test Sample Data'!E100,$B$1),"")</f>
        <v/>
      </c>
      <c r="F101" s="15" t="str">
        <f>IF(SUM('Test Sample Data'!F$3:F$98)&gt;10,IF(AND(ISNUMBER('Test Sample Data'!F100),'Test Sample Data'!F100&lt;$B$1,'Test Sample Data'!F100&gt;0),'Test Sample Data'!F100,$B$1),"")</f>
        <v/>
      </c>
      <c r="G101" s="15" t="str">
        <f>IF(SUM('Test Sample Data'!G$3:G$98)&gt;10,IF(AND(ISNUMBER('Test Sample Data'!G100),'Test Sample Data'!G100&lt;$B$1,'Test Sample Data'!G100&gt;0),'Test Sample Data'!G100,$B$1),"")</f>
        <v/>
      </c>
      <c r="H101" s="15" t="str">
        <f>IF(SUM('Test Sample Data'!H$3:H$98)&gt;10,IF(AND(ISNUMBER('Test Sample Data'!H100),'Test Sample Data'!H100&lt;$B$1,'Test Sample Data'!H100&gt;0),'Test Sample Data'!H100,$B$1),"")</f>
        <v/>
      </c>
      <c r="I101" s="15" t="str">
        <f>IF(SUM('Test Sample Data'!I$3:I$98)&gt;10,IF(AND(ISNUMBER('Test Sample Data'!I100),'Test Sample Data'!I100&lt;$B$1,'Test Sample Data'!I100&gt;0),'Test Sample Data'!I100,$B$1),"")</f>
        <v/>
      </c>
      <c r="J101" s="15" t="str">
        <f>IF(SUM('Test Sample Data'!J$3:J$98)&gt;10,IF(AND(ISNUMBER('Test Sample Data'!J100),'Test Sample Data'!J100&lt;$B$1,'Test Sample Data'!J100&gt;0),'Test Sample Data'!J100,$B$1),"")</f>
        <v/>
      </c>
      <c r="K101" s="15" t="str">
        <f>IF(SUM('Test Sample Data'!K$3:K$98)&gt;10,IF(AND(ISNUMBER('Test Sample Data'!K100),'Test Sample Data'!K100&lt;$B$1,'Test Sample Data'!K100&gt;0),'Test Sample Data'!K100,$B$1),"")</f>
        <v/>
      </c>
      <c r="L101" s="15" t="str">
        <f>IF(SUM('Test Sample Data'!L$3:L$98)&gt;10,IF(AND(ISNUMBER('Test Sample Data'!L100),'Test Sample Data'!L100&lt;$B$1,'Test Sample Data'!L100&gt;0),'Test Sample Data'!L100,$B$1),"")</f>
        <v/>
      </c>
      <c r="M101" s="15" t="str">
        <f>IF(SUM('Test Sample Data'!M$3:M$98)&gt;10,IF(AND(ISNUMBER('Test Sample Data'!M100),'Test Sample Data'!M100&lt;$B$1,'Test Sample Data'!M100&gt;0),'Test Sample Data'!M100,$B$1),"")</f>
        <v/>
      </c>
      <c r="N101" s="15" t="str">
        <f>'Gene Table'!D100</f>
        <v>NM_001074</v>
      </c>
      <c r="O101" s="14" t="s">
        <v>13</v>
      </c>
      <c r="P101" s="15" t="str">
        <f>IF(SUM('Control Sample Data'!D$3:D$98)&gt;10,IF(AND(ISNUMBER('Control Sample Data'!D100),'Control Sample Data'!D100&lt;$B$1,'Control Sample Data'!D100&gt;0),'Control Sample Data'!D100,$B$1),"")</f>
        <v/>
      </c>
      <c r="Q101" s="15" t="str">
        <f>IF(SUM('Control Sample Data'!E$3:E$98)&gt;10,IF(AND(ISNUMBER('Control Sample Data'!E100),'Control Sample Data'!E100&lt;$B$1,'Control Sample Data'!E100&gt;0),'Control Sample Data'!E100,$B$1),"")</f>
        <v/>
      </c>
      <c r="R101" s="15" t="str">
        <f>IF(SUM('Control Sample Data'!F$3:F$98)&gt;10,IF(AND(ISNUMBER('Control Sample Data'!F100),'Control Sample Data'!F100&lt;$B$1,'Control Sample Data'!F100&gt;0),'Control Sample Data'!F100,$B$1),"")</f>
        <v/>
      </c>
      <c r="S101" s="15" t="str">
        <f>IF(SUM('Control Sample Data'!G$3:G$98)&gt;10,IF(AND(ISNUMBER('Control Sample Data'!G100),'Control Sample Data'!G100&lt;$B$1,'Control Sample Data'!G100&gt;0),'Control Sample Data'!G100,$B$1),"")</f>
        <v/>
      </c>
      <c r="T101" s="15" t="str">
        <f>IF(SUM('Control Sample Data'!H$3:H$98)&gt;10,IF(AND(ISNUMBER('Control Sample Data'!H100),'Control Sample Data'!H100&lt;$B$1,'Control Sample Data'!H100&gt;0),'Control Sample Data'!H100,$B$1),"")</f>
        <v/>
      </c>
      <c r="U101" s="15" t="str">
        <f>IF(SUM('Control Sample Data'!I$3:I$98)&gt;10,IF(AND(ISNUMBER('Control Sample Data'!I100),'Control Sample Data'!I100&lt;$B$1,'Control Sample Data'!I100&gt;0),'Control Sample Data'!I100,$B$1),"")</f>
        <v/>
      </c>
      <c r="V101" s="15" t="str">
        <f>IF(SUM('Control Sample Data'!J$3:J$98)&gt;10,IF(AND(ISNUMBER('Control Sample Data'!J100),'Control Sample Data'!J100&lt;$B$1,'Control Sample Data'!J100&gt;0),'Control Sample Data'!J100,$B$1),"")</f>
        <v/>
      </c>
      <c r="W101" s="15" t="str">
        <f>IF(SUM('Control Sample Data'!K$3:K$98)&gt;10,IF(AND(ISNUMBER('Control Sample Data'!K100),'Control Sample Data'!K100&lt;$B$1,'Control Sample Data'!K100&gt;0),'Control Sample Data'!K100,$B$1),"")</f>
        <v/>
      </c>
      <c r="X101" s="15" t="str">
        <f>IF(SUM('Control Sample Data'!L$3:L$98)&gt;10,IF(AND(ISNUMBER('Control Sample Data'!L100),'Control Sample Data'!L100&lt;$B$1,'Control Sample Data'!L100&gt;0),'Control Sample Data'!L100,$B$1),"")</f>
        <v/>
      </c>
      <c r="Y101" s="39" t="str">
        <f>IF(SUM('Control Sample Data'!M$3:M$98)&gt;10,IF(AND(ISNUMBER('Control Sample Data'!M100),'Control Sample Data'!M100&lt;$B$1,'Control Sample Data'!M100&gt;0),'Control Sample Data'!M100,$B$1),"")</f>
        <v/>
      </c>
      <c r="Z101" s="36" t="str">
        <f>IF(ISERROR(VLOOKUP('Choose Housekeeping Genes'!$C4,Calculations!$C$100:$M$195,2,0)),"",VLOOKUP('Choose Housekeeping Genes'!$C4,Calculations!$C$100:$M$195,2,0))</f>
        <v/>
      </c>
      <c r="AA101" s="36" t="str">
        <f>IF(ISERROR(VLOOKUP('Choose Housekeeping Genes'!$C4,Calculations!$C$100:$M$195,3,0)),"",VLOOKUP('Choose Housekeeping Genes'!$C4,Calculations!$C$100:$M$195,3,0))</f>
        <v/>
      </c>
      <c r="AB101" s="36" t="str">
        <f>IF(ISERROR(VLOOKUP('Choose Housekeeping Genes'!$C4,Calculations!$C$100:$M$195,4,0)),"",VLOOKUP('Choose Housekeeping Genes'!$C4,Calculations!$C$100:$M$195,4,0))</f>
        <v/>
      </c>
      <c r="AC101" s="36" t="str">
        <f>IF(ISERROR(VLOOKUP('Choose Housekeeping Genes'!$C4,Calculations!$C$100:$M$195,5,0)),"",VLOOKUP('Choose Housekeeping Genes'!$C4,Calculations!$C$100:$M$195,5,0))</f>
        <v/>
      </c>
      <c r="AD101" s="36" t="str">
        <f>IF(ISERROR(VLOOKUP('Choose Housekeeping Genes'!$C4,Calculations!$C$100:$M$195,6,0)),"",VLOOKUP('Choose Housekeeping Genes'!$C4,Calculations!$C$100:$M$195,6,0))</f>
        <v/>
      </c>
      <c r="AE101" s="36" t="str">
        <f>IF(ISERROR(VLOOKUP('Choose Housekeeping Genes'!$C4,Calculations!$C$100:$M$195,7,0)),"",VLOOKUP('Choose Housekeeping Genes'!$C4,Calculations!$C$100:$M$195,7,0))</f>
        <v/>
      </c>
      <c r="AF101" s="36" t="str">
        <f>IF(ISERROR(VLOOKUP('Choose Housekeeping Genes'!$C4,Calculations!$C$100:$M$195,8,0)),"",VLOOKUP('Choose Housekeeping Genes'!$C4,Calculations!$C$100:$M$195,8,0))</f>
        <v/>
      </c>
      <c r="AG101" s="36" t="str">
        <f>IF(ISERROR(VLOOKUP('Choose Housekeeping Genes'!$C4,Calculations!$C$100:$M$195,9,0)),"",VLOOKUP('Choose Housekeeping Genes'!$C4,Calculations!$C$100:$M$195,9,0))</f>
        <v/>
      </c>
      <c r="AH101" s="36" t="str">
        <f>IF(ISERROR(VLOOKUP('Choose Housekeeping Genes'!$C4,Calculations!$C$100:$M$195,10,0)),"",VLOOKUP('Choose Housekeeping Genes'!$C4,Calculations!$C$100:$M$195,10,0))</f>
        <v/>
      </c>
      <c r="AI101" s="36" t="str">
        <f>IF(ISERROR(VLOOKUP('Choose Housekeeping Genes'!$C4,Calculations!$C$100:$M$195,11,0)),"",VLOOKUP('Choose Housekeeping Genes'!$C4,Calculations!$C$100:$M$195,11,0))</f>
        <v/>
      </c>
      <c r="AJ101" s="36" t="str">
        <f>IF(ISERROR(VLOOKUP('Choose Housekeeping Genes'!$C4,Calculations!$C$100:$Y$195,14,0)),"",VLOOKUP('Choose Housekeeping Genes'!$C4,Calculations!$C$100:$Y$195,14,0))</f>
        <v/>
      </c>
      <c r="AK101" s="36" t="str">
        <f>IF(ISERROR(VLOOKUP('Choose Housekeeping Genes'!$C4,Calculations!$C$100:$Y$195,15,0)),"",VLOOKUP('Choose Housekeeping Genes'!$C4,Calculations!$C$100:$Y$195,15,0))</f>
        <v/>
      </c>
      <c r="AL101" s="36" t="str">
        <f>IF(ISERROR(VLOOKUP('Choose Housekeeping Genes'!$C4,Calculations!$C$100:$Y$195,16,0)),"",VLOOKUP('Choose Housekeeping Genes'!$C4,Calculations!$C$100:$Y$195,16,0))</f>
        <v/>
      </c>
      <c r="AM101" s="36" t="str">
        <f>IF(ISERROR(VLOOKUP('Choose Housekeeping Genes'!$C4,Calculations!$C$100:$Y$195,17,0)),"",VLOOKUP('Choose Housekeeping Genes'!$C4,Calculations!$C$100:$Y$195,17,0))</f>
        <v/>
      </c>
      <c r="AN101" s="36" t="str">
        <f>IF(ISERROR(VLOOKUP('Choose Housekeeping Genes'!$C4,Calculations!$C$100:$Y$195,18,0)),"",VLOOKUP('Choose Housekeeping Genes'!$C4,Calculations!$C$100:$Y$195,18,0))</f>
        <v/>
      </c>
      <c r="AO101" s="36" t="str">
        <f>IF(ISERROR(VLOOKUP('Choose Housekeeping Genes'!$C4,Calculations!$C$100:$Y$195,19,0)),"",VLOOKUP('Choose Housekeeping Genes'!$C4,Calculations!$C$100:$Y$195,19,0))</f>
        <v/>
      </c>
      <c r="AP101" s="36" t="str">
        <f>IF(ISERROR(VLOOKUP('Choose Housekeeping Genes'!$C4,Calculations!$C$100:$Y$195,20,0)),"",VLOOKUP('Choose Housekeeping Genes'!$C4,Calculations!$C$100:$Y$195,20,0))</f>
        <v/>
      </c>
      <c r="AQ101" s="36" t="str">
        <f>IF(ISERROR(VLOOKUP('Choose Housekeeping Genes'!$C4,Calculations!$C$100:$Y$195,21,0)),"",VLOOKUP('Choose Housekeeping Genes'!$C4,Calculations!$C$100:$Y$195,21,0))</f>
        <v/>
      </c>
      <c r="AR101" s="36" t="str">
        <f>IF(ISERROR(VLOOKUP('Choose Housekeeping Genes'!$C4,Calculations!$C$100:$Y$195,22,0)),"",VLOOKUP('Choose Housekeeping Genes'!$C4,Calculations!$C$100:$Y$195,22,0))</f>
        <v/>
      </c>
      <c r="AS101" s="36" t="str">
        <f>IF(ISERROR(VLOOKUP('Choose Housekeeping Genes'!$C4,Calculations!$C$100:$Y$195,23,0)),"",VLOOKUP('Choose Housekeeping Genes'!$C4,Calculations!$C$100:$Y$195,23,0))</f>
        <v/>
      </c>
      <c r="AT101" s="34" t="str">
        <f t="shared" si="106"/>
        <v/>
      </c>
      <c r="AU101" s="34" t="str">
        <f t="shared" si="107"/>
        <v/>
      </c>
      <c r="AV101" s="34" t="str">
        <f t="shared" si="108"/>
        <v/>
      </c>
      <c r="AW101" s="34" t="str">
        <f t="shared" si="109"/>
        <v/>
      </c>
      <c r="AX101" s="34" t="str">
        <f t="shared" si="110"/>
        <v/>
      </c>
      <c r="AY101" s="34" t="str">
        <f t="shared" si="111"/>
        <v/>
      </c>
      <c r="AZ101" s="34" t="str">
        <f t="shared" si="112"/>
        <v/>
      </c>
      <c r="BA101" s="34" t="str">
        <f t="shared" si="113"/>
        <v/>
      </c>
      <c r="BB101" s="34" t="str">
        <f t="shared" si="114"/>
        <v/>
      </c>
      <c r="BC101" s="34" t="str">
        <f t="shared" si="115"/>
        <v/>
      </c>
      <c r="BD101" s="34" t="str">
        <f aca="true" t="shared" si="117" ref="BD101:BD164">IF(ISERROR(P101-AJ$122),"",P101-AJ$122)</f>
        <v/>
      </c>
      <c r="BE101" s="34" t="str">
        <f aca="true" t="shared" si="118" ref="BE101:BE164">IF(ISERROR(Q101-AK$122),"",Q101-AK$122)</f>
        <v/>
      </c>
      <c r="BF101" s="34" t="str">
        <f aca="true" t="shared" si="119" ref="BF101:BF164">IF(ISERROR(R101-AL$122),"",R101-AL$122)</f>
        <v/>
      </c>
      <c r="BG101" s="34" t="str">
        <f aca="true" t="shared" si="120" ref="BG101:BG164">IF(ISERROR(S101-AM$122),"",S101-AM$122)</f>
        <v/>
      </c>
      <c r="BH101" s="34" t="str">
        <f aca="true" t="shared" si="121" ref="BH101:BH164">IF(ISERROR(T101-AN$122),"",T101-AN$122)</f>
        <v/>
      </c>
      <c r="BI101" s="34" t="str">
        <f aca="true" t="shared" si="122" ref="BI101:BI164">IF(ISERROR(U101-AO$122),"",U101-AO$122)</f>
        <v/>
      </c>
      <c r="BJ101" s="34" t="str">
        <f aca="true" t="shared" si="123" ref="BJ101:BJ164">IF(ISERROR(V101-AP$122),"",V101-AP$122)</f>
        <v/>
      </c>
      <c r="BK101" s="34" t="str">
        <f aca="true" t="shared" si="124" ref="BK101:BK164">IF(ISERROR(W101-AQ$122),"",W101-AQ$122)</f>
        <v/>
      </c>
      <c r="BL101" s="34" t="str">
        <f aca="true" t="shared" si="125" ref="BL101:BL164">IF(ISERROR(X101-AR$122),"",X101-AR$122)</f>
        <v/>
      </c>
      <c r="BM101" s="34" t="str">
        <f aca="true" t="shared" si="126" ref="BM101:BM164">IF(ISERROR(Y101-AS$122),"",Y101-AS$122)</f>
        <v/>
      </c>
      <c r="BN101" s="36" t="e">
        <f aca="true" t="shared" si="127" ref="BN101:BN163">AVERAGE(AT101:BC101)</f>
        <v>#DIV/0!</v>
      </c>
      <c r="BO101" s="36" t="e">
        <f aca="true" t="shared" si="128" ref="BO101:BO163">AVERAGE(BD101:BM101)</f>
        <v>#DIV/0!</v>
      </c>
      <c r="BP101" s="37" t="str">
        <f t="shared" si="86"/>
        <v/>
      </c>
      <c r="BQ101" s="37" t="str">
        <f t="shared" si="87"/>
        <v/>
      </c>
      <c r="BR101" s="37" t="str">
        <f t="shared" si="88"/>
        <v/>
      </c>
      <c r="BS101" s="37" t="str">
        <f t="shared" si="89"/>
        <v/>
      </c>
      <c r="BT101" s="37" t="str">
        <f t="shared" si="90"/>
        <v/>
      </c>
      <c r="BU101" s="37" t="str">
        <f t="shared" si="91"/>
        <v/>
      </c>
      <c r="BV101" s="37" t="str">
        <f t="shared" si="92"/>
        <v/>
      </c>
      <c r="BW101" s="37" t="str">
        <f t="shared" si="93"/>
        <v/>
      </c>
      <c r="BX101" s="37" t="str">
        <f t="shared" si="94"/>
        <v/>
      </c>
      <c r="BY101" s="37" t="str">
        <f t="shared" si="95"/>
        <v/>
      </c>
      <c r="BZ101" s="37" t="str">
        <f t="shared" si="96"/>
        <v/>
      </c>
      <c r="CA101" s="37" t="str">
        <f t="shared" si="97"/>
        <v/>
      </c>
      <c r="CB101" s="37" t="str">
        <f t="shared" si="98"/>
        <v/>
      </c>
      <c r="CC101" s="37" t="str">
        <f t="shared" si="99"/>
        <v/>
      </c>
      <c r="CD101" s="37" t="str">
        <f t="shared" si="100"/>
        <v/>
      </c>
      <c r="CE101" s="37" t="str">
        <f t="shared" si="101"/>
        <v/>
      </c>
      <c r="CF101" s="37" t="str">
        <f t="shared" si="102"/>
        <v/>
      </c>
      <c r="CG101" s="37" t="str">
        <f t="shared" si="103"/>
        <v/>
      </c>
      <c r="CH101" s="37" t="str">
        <f t="shared" si="104"/>
        <v/>
      </c>
      <c r="CI101" s="37" t="str">
        <f t="shared" si="105"/>
        <v/>
      </c>
    </row>
    <row r="102" spans="1:87" ht="12.75">
      <c r="A102" s="16"/>
      <c r="B102" s="14" t="str">
        <f>IF('Gene Table'!D101="","",'Gene Table'!D101)</f>
        <v>NM_000716</v>
      </c>
      <c r="C102" s="14" t="s">
        <v>17</v>
      </c>
      <c r="D102" s="15" t="str">
        <f>IF(SUM('Test Sample Data'!D$3:D$98)&gt;10,IF(AND(ISNUMBER('Test Sample Data'!D101),'Test Sample Data'!D101&lt;$B$1,'Test Sample Data'!D101&gt;0),'Test Sample Data'!D101,$B$1),"")</f>
        <v/>
      </c>
      <c r="E102" s="15" t="str">
        <f>IF(SUM('Test Sample Data'!E$3:E$98)&gt;10,IF(AND(ISNUMBER('Test Sample Data'!E101),'Test Sample Data'!E101&lt;$B$1,'Test Sample Data'!E101&gt;0),'Test Sample Data'!E101,$B$1),"")</f>
        <v/>
      </c>
      <c r="F102" s="15" t="str">
        <f>IF(SUM('Test Sample Data'!F$3:F$98)&gt;10,IF(AND(ISNUMBER('Test Sample Data'!F101),'Test Sample Data'!F101&lt;$B$1,'Test Sample Data'!F101&gt;0),'Test Sample Data'!F101,$B$1),"")</f>
        <v/>
      </c>
      <c r="G102" s="15" t="str">
        <f>IF(SUM('Test Sample Data'!G$3:G$98)&gt;10,IF(AND(ISNUMBER('Test Sample Data'!G101),'Test Sample Data'!G101&lt;$B$1,'Test Sample Data'!G101&gt;0),'Test Sample Data'!G101,$B$1),"")</f>
        <v/>
      </c>
      <c r="H102" s="15" t="str">
        <f>IF(SUM('Test Sample Data'!H$3:H$98)&gt;10,IF(AND(ISNUMBER('Test Sample Data'!H101),'Test Sample Data'!H101&lt;$B$1,'Test Sample Data'!H101&gt;0),'Test Sample Data'!H101,$B$1),"")</f>
        <v/>
      </c>
      <c r="I102" s="15" t="str">
        <f>IF(SUM('Test Sample Data'!I$3:I$98)&gt;10,IF(AND(ISNUMBER('Test Sample Data'!I101),'Test Sample Data'!I101&lt;$B$1,'Test Sample Data'!I101&gt;0),'Test Sample Data'!I101,$B$1),"")</f>
        <v/>
      </c>
      <c r="J102" s="15" t="str">
        <f>IF(SUM('Test Sample Data'!J$3:J$98)&gt;10,IF(AND(ISNUMBER('Test Sample Data'!J101),'Test Sample Data'!J101&lt;$B$1,'Test Sample Data'!J101&gt;0),'Test Sample Data'!J101,$B$1),"")</f>
        <v/>
      </c>
      <c r="K102" s="15" t="str">
        <f>IF(SUM('Test Sample Data'!K$3:K$98)&gt;10,IF(AND(ISNUMBER('Test Sample Data'!K101),'Test Sample Data'!K101&lt;$B$1,'Test Sample Data'!K101&gt;0),'Test Sample Data'!K101,$B$1),"")</f>
        <v/>
      </c>
      <c r="L102" s="15" t="str">
        <f>IF(SUM('Test Sample Data'!L$3:L$98)&gt;10,IF(AND(ISNUMBER('Test Sample Data'!L101),'Test Sample Data'!L101&lt;$B$1,'Test Sample Data'!L101&gt;0),'Test Sample Data'!L101,$B$1),"")</f>
        <v/>
      </c>
      <c r="M102" s="15" t="str">
        <f>IF(SUM('Test Sample Data'!M$3:M$98)&gt;10,IF(AND(ISNUMBER('Test Sample Data'!M101),'Test Sample Data'!M101&lt;$B$1,'Test Sample Data'!M101&gt;0),'Test Sample Data'!M101,$B$1),"")</f>
        <v/>
      </c>
      <c r="N102" s="15" t="str">
        <f>'Gene Table'!D101</f>
        <v>NM_000716</v>
      </c>
      <c r="O102" s="14" t="s">
        <v>17</v>
      </c>
      <c r="P102" s="15" t="str">
        <f>IF(SUM('Control Sample Data'!D$3:D$98)&gt;10,IF(AND(ISNUMBER('Control Sample Data'!D101),'Control Sample Data'!D101&lt;$B$1,'Control Sample Data'!D101&gt;0),'Control Sample Data'!D101,$B$1),"")</f>
        <v/>
      </c>
      <c r="Q102" s="15" t="str">
        <f>IF(SUM('Control Sample Data'!E$3:E$98)&gt;10,IF(AND(ISNUMBER('Control Sample Data'!E101),'Control Sample Data'!E101&lt;$B$1,'Control Sample Data'!E101&gt;0),'Control Sample Data'!E101,$B$1),"")</f>
        <v/>
      </c>
      <c r="R102" s="15" t="str">
        <f>IF(SUM('Control Sample Data'!F$3:F$98)&gt;10,IF(AND(ISNUMBER('Control Sample Data'!F101),'Control Sample Data'!F101&lt;$B$1,'Control Sample Data'!F101&gt;0),'Control Sample Data'!F101,$B$1),"")</f>
        <v/>
      </c>
      <c r="S102" s="15" t="str">
        <f>IF(SUM('Control Sample Data'!G$3:G$98)&gt;10,IF(AND(ISNUMBER('Control Sample Data'!G101),'Control Sample Data'!G101&lt;$B$1,'Control Sample Data'!G101&gt;0),'Control Sample Data'!G101,$B$1),"")</f>
        <v/>
      </c>
      <c r="T102" s="15" t="str">
        <f>IF(SUM('Control Sample Data'!H$3:H$98)&gt;10,IF(AND(ISNUMBER('Control Sample Data'!H101),'Control Sample Data'!H101&lt;$B$1,'Control Sample Data'!H101&gt;0),'Control Sample Data'!H101,$B$1),"")</f>
        <v/>
      </c>
      <c r="U102" s="15" t="str">
        <f>IF(SUM('Control Sample Data'!I$3:I$98)&gt;10,IF(AND(ISNUMBER('Control Sample Data'!I101),'Control Sample Data'!I101&lt;$B$1,'Control Sample Data'!I101&gt;0),'Control Sample Data'!I101,$B$1),"")</f>
        <v/>
      </c>
      <c r="V102" s="15" t="str">
        <f>IF(SUM('Control Sample Data'!J$3:J$98)&gt;10,IF(AND(ISNUMBER('Control Sample Data'!J101),'Control Sample Data'!J101&lt;$B$1,'Control Sample Data'!J101&gt;0),'Control Sample Data'!J101,$B$1),"")</f>
        <v/>
      </c>
      <c r="W102" s="15" t="str">
        <f>IF(SUM('Control Sample Data'!K$3:K$98)&gt;10,IF(AND(ISNUMBER('Control Sample Data'!K101),'Control Sample Data'!K101&lt;$B$1,'Control Sample Data'!K101&gt;0),'Control Sample Data'!K101,$B$1),"")</f>
        <v/>
      </c>
      <c r="X102" s="15" t="str">
        <f>IF(SUM('Control Sample Data'!L$3:L$98)&gt;10,IF(AND(ISNUMBER('Control Sample Data'!L101),'Control Sample Data'!L101&lt;$B$1,'Control Sample Data'!L101&gt;0),'Control Sample Data'!L101,$B$1),"")</f>
        <v/>
      </c>
      <c r="Y102" s="39" t="str">
        <f>IF(SUM('Control Sample Data'!M$3:M$98)&gt;10,IF(AND(ISNUMBER('Control Sample Data'!M101),'Control Sample Data'!M101&lt;$B$1,'Control Sample Data'!M101&gt;0),'Control Sample Data'!M101,$B$1),"")</f>
        <v/>
      </c>
      <c r="Z102" s="36" t="str">
        <f>IF(ISERROR(VLOOKUP('Choose Housekeeping Genes'!$C5,Calculations!$C$100:$M$195,2,0)),"",VLOOKUP('Choose Housekeeping Genes'!$C5,Calculations!$C$100:$M$195,2,0))</f>
        <v/>
      </c>
      <c r="AA102" s="36" t="str">
        <f>IF(ISERROR(VLOOKUP('Choose Housekeeping Genes'!$C5,Calculations!$C$100:$M$195,3,0)),"",VLOOKUP('Choose Housekeeping Genes'!$C5,Calculations!$C$100:$M$195,3,0))</f>
        <v/>
      </c>
      <c r="AB102" s="36" t="str">
        <f>IF(ISERROR(VLOOKUP('Choose Housekeeping Genes'!$C5,Calculations!$C$100:$M$195,4,0)),"",VLOOKUP('Choose Housekeeping Genes'!$C5,Calculations!$C$100:$M$195,4,0))</f>
        <v/>
      </c>
      <c r="AC102" s="36" t="str">
        <f>IF(ISERROR(VLOOKUP('Choose Housekeeping Genes'!$C5,Calculations!$C$100:$M$195,5,0)),"",VLOOKUP('Choose Housekeeping Genes'!$C5,Calculations!$C$100:$M$195,5,0))</f>
        <v/>
      </c>
      <c r="AD102" s="36" t="str">
        <f>IF(ISERROR(VLOOKUP('Choose Housekeeping Genes'!$C5,Calculations!$C$100:$M$195,6,0)),"",VLOOKUP('Choose Housekeeping Genes'!$C5,Calculations!$C$100:$M$195,6,0))</f>
        <v/>
      </c>
      <c r="AE102" s="36" t="str">
        <f>IF(ISERROR(VLOOKUP('Choose Housekeeping Genes'!$C5,Calculations!$C$100:$M$195,7,0)),"",VLOOKUP('Choose Housekeeping Genes'!$C5,Calculations!$C$100:$M$195,7,0))</f>
        <v/>
      </c>
      <c r="AF102" s="36" t="str">
        <f>IF(ISERROR(VLOOKUP('Choose Housekeeping Genes'!$C5,Calculations!$C$100:$M$195,8,0)),"",VLOOKUP('Choose Housekeeping Genes'!$C5,Calculations!$C$100:$M$195,8,0))</f>
        <v/>
      </c>
      <c r="AG102" s="36" t="str">
        <f>IF(ISERROR(VLOOKUP('Choose Housekeeping Genes'!$C5,Calculations!$C$100:$M$195,9,0)),"",VLOOKUP('Choose Housekeeping Genes'!$C5,Calculations!$C$100:$M$195,9,0))</f>
        <v/>
      </c>
      <c r="AH102" s="36" t="str">
        <f>IF(ISERROR(VLOOKUP('Choose Housekeeping Genes'!$C5,Calculations!$C$100:$M$195,10,0)),"",VLOOKUP('Choose Housekeeping Genes'!$C5,Calculations!$C$100:$M$195,10,0))</f>
        <v/>
      </c>
      <c r="AI102" s="36" t="str">
        <f>IF(ISERROR(VLOOKUP('Choose Housekeeping Genes'!$C5,Calculations!$C$100:$M$195,11,0)),"",VLOOKUP('Choose Housekeeping Genes'!$C5,Calculations!$C$100:$M$195,11,0))</f>
        <v/>
      </c>
      <c r="AJ102" s="36" t="str">
        <f>IF(ISERROR(VLOOKUP('Choose Housekeeping Genes'!$C5,Calculations!$C$100:$Y$195,14,0)),"",VLOOKUP('Choose Housekeeping Genes'!$C5,Calculations!$C$100:$Y$195,14,0))</f>
        <v/>
      </c>
      <c r="AK102" s="36" t="str">
        <f>IF(ISERROR(VLOOKUP('Choose Housekeeping Genes'!$C5,Calculations!$C$100:$Y$195,15,0)),"",VLOOKUP('Choose Housekeeping Genes'!$C5,Calculations!$C$100:$Y$195,15,0))</f>
        <v/>
      </c>
      <c r="AL102" s="36" t="str">
        <f>IF(ISERROR(VLOOKUP('Choose Housekeeping Genes'!$C5,Calculations!$C$100:$Y$195,16,0)),"",VLOOKUP('Choose Housekeeping Genes'!$C5,Calculations!$C$100:$Y$195,16,0))</f>
        <v/>
      </c>
      <c r="AM102" s="36" t="str">
        <f>IF(ISERROR(VLOOKUP('Choose Housekeeping Genes'!$C5,Calculations!$C$100:$Y$195,17,0)),"",VLOOKUP('Choose Housekeeping Genes'!$C5,Calculations!$C$100:$Y$195,17,0))</f>
        <v/>
      </c>
      <c r="AN102" s="36" t="str">
        <f>IF(ISERROR(VLOOKUP('Choose Housekeeping Genes'!$C5,Calculations!$C$100:$Y$195,18,0)),"",VLOOKUP('Choose Housekeeping Genes'!$C5,Calculations!$C$100:$Y$195,18,0))</f>
        <v/>
      </c>
      <c r="AO102" s="36" t="str">
        <f>IF(ISERROR(VLOOKUP('Choose Housekeeping Genes'!$C5,Calculations!$C$100:$Y$195,19,0)),"",VLOOKUP('Choose Housekeeping Genes'!$C5,Calculations!$C$100:$Y$195,19,0))</f>
        <v/>
      </c>
      <c r="AP102" s="36" t="str">
        <f>IF(ISERROR(VLOOKUP('Choose Housekeeping Genes'!$C5,Calculations!$C$100:$Y$195,20,0)),"",VLOOKUP('Choose Housekeeping Genes'!$C5,Calculations!$C$100:$Y$195,20,0))</f>
        <v/>
      </c>
      <c r="AQ102" s="36" t="str">
        <f>IF(ISERROR(VLOOKUP('Choose Housekeeping Genes'!$C5,Calculations!$C$100:$Y$195,21,0)),"",VLOOKUP('Choose Housekeeping Genes'!$C5,Calculations!$C$100:$Y$195,21,0))</f>
        <v/>
      </c>
      <c r="AR102" s="36" t="str">
        <f>IF(ISERROR(VLOOKUP('Choose Housekeeping Genes'!$C5,Calculations!$C$100:$Y$195,22,0)),"",VLOOKUP('Choose Housekeeping Genes'!$C5,Calculations!$C$100:$Y$195,22,0))</f>
        <v/>
      </c>
      <c r="AS102" s="36" t="str">
        <f>IF(ISERROR(VLOOKUP('Choose Housekeeping Genes'!$C5,Calculations!$C$100:$Y$195,23,0)),"",VLOOKUP('Choose Housekeeping Genes'!$C5,Calculations!$C$100:$Y$195,23,0))</f>
        <v/>
      </c>
      <c r="AT102" s="34" t="str">
        <f t="shared" si="106"/>
        <v/>
      </c>
      <c r="AU102" s="34" t="str">
        <f t="shared" si="107"/>
        <v/>
      </c>
      <c r="AV102" s="34" t="str">
        <f t="shared" si="108"/>
        <v/>
      </c>
      <c r="AW102" s="34" t="str">
        <f t="shared" si="109"/>
        <v/>
      </c>
      <c r="AX102" s="34" t="str">
        <f t="shared" si="110"/>
        <v/>
      </c>
      <c r="AY102" s="34" t="str">
        <f t="shared" si="111"/>
        <v/>
      </c>
      <c r="AZ102" s="34" t="str">
        <f t="shared" si="112"/>
        <v/>
      </c>
      <c r="BA102" s="34" t="str">
        <f t="shared" si="113"/>
        <v/>
      </c>
      <c r="BB102" s="34" t="str">
        <f t="shared" si="114"/>
        <v/>
      </c>
      <c r="BC102" s="34" t="str">
        <f t="shared" si="115"/>
        <v/>
      </c>
      <c r="BD102" s="34" t="str">
        <f t="shared" si="117"/>
        <v/>
      </c>
      <c r="BE102" s="34" t="str">
        <f t="shared" si="118"/>
        <v/>
      </c>
      <c r="BF102" s="34" t="str">
        <f t="shared" si="119"/>
        <v/>
      </c>
      <c r="BG102" s="34" t="str">
        <f t="shared" si="120"/>
        <v/>
      </c>
      <c r="BH102" s="34" t="str">
        <f t="shared" si="121"/>
        <v/>
      </c>
      <c r="BI102" s="34" t="str">
        <f t="shared" si="122"/>
        <v/>
      </c>
      <c r="BJ102" s="34" t="str">
        <f t="shared" si="123"/>
        <v/>
      </c>
      <c r="BK102" s="34" t="str">
        <f t="shared" si="124"/>
        <v/>
      </c>
      <c r="BL102" s="34" t="str">
        <f t="shared" si="125"/>
        <v/>
      </c>
      <c r="BM102" s="34" t="str">
        <f t="shared" si="126"/>
        <v/>
      </c>
      <c r="BN102" s="36" t="e">
        <f t="shared" si="127"/>
        <v>#DIV/0!</v>
      </c>
      <c r="BO102" s="36" t="e">
        <f t="shared" si="128"/>
        <v>#DIV/0!</v>
      </c>
      <c r="BP102" s="37" t="str">
        <f t="shared" si="86"/>
        <v/>
      </c>
      <c r="BQ102" s="37" t="str">
        <f t="shared" si="87"/>
        <v/>
      </c>
      <c r="BR102" s="37" t="str">
        <f t="shared" si="88"/>
        <v/>
      </c>
      <c r="BS102" s="37" t="str">
        <f t="shared" si="89"/>
        <v/>
      </c>
      <c r="BT102" s="37" t="str">
        <f t="shared" si="90"/>
        <v/>
      </c>
      <c r="BU102" s="37" t="str">
        <f t="shared" si="91"/>
        <v/>
      </c>
      <c r="BV102" s="37" t="str">
        <f t="shared" si="92"/>
        <v/>
      </c>
      <c r="BW102" s="37" t="str">
        <f t="shared" si="93"/>
        <v/>
      </c>
      <c r="BX102" s="37" t="str">
        <f t="shared" si="94"/>
        <v/>
      </c>
      <c r="BY102" s="37" t="str">
        <f t="shared" si="95"/>
        <v/>
      </c>
      <c r="BZ102" s="37" t="str">
        <f t="shared" si="96"/>
        <v/>
      </c>
      <c r="CA102" s="37" t="str">
        <f t="shared" si="97"/>
        <v/>
      </c>
      <c r="CB102" s="37" t="str">
        <f t="shared" si="98"/>
        <v/>
      </c>
      <c r="CC102" s="37" t="str">
        <f t="shared" si="99"/>
        <v/>
      </c>
      <c r="CD102" s="37" t="str">
        <f t="shared" si="100"/>
        <v/>
      </c>
      <c r="CE102" s="37" t="str">
        <f t="shared" si="101"/>
        <v/>
      </c>
      <c r="CF102" s="37" t="str">
        <f t="shared" si="102"/>
        <v/>
      </c>
      <c r="CG102" s="37" t="str">
        <f t="shared" si="103"/>
        <v/>
      </c>
      <c r="CH102" s="37" t="str">
        <f t="shared" si="104"/>
        <v/>
      </c>
      <c r="CI102" s="37" t="str">
        <f t="shared" si="105"/>
        <v/>
      </c>
    </row>
    <row r="103" spans="1:87" ht="12.75">
      <c r="A103" s="16"/>
      <c r="B103" s="14" t="str">
        <f>IF('Gene Table'!D102="","",'Gene Table'!D102)</f>
        <v>NM_007118</v>
      </c>
      <c r="C103" s="14" t="s">
        <v>21</v>
      </c>
      <c r="D103" s="15" t="str">
        <f>IF(SUM('Test Sample Data'!D$3:D$98)&gt;10,IF(AND(ISNUMBER('Test Sample Data'!D102),'Test Sample Data'!D102&lt;$B$1,'Test Sample Data'!D102&gt;0),'Test Sample Data'!D102,$B$1),"")</f>
        <v/>
      </c>
      <c r="E103" s="15" t="str">
        <f>IF(SUM('Test Sample Data'!E$3:E$98)&gt;10,IF(AND(ISNUMBER('Test Sample Data'!E102),'Test Sample Data'!E102&lt;$B$1,'Test Sample Data'!E102&gt;0),'Test Sample Data'!E102,$B$1),"")</f>
        <v/>
      </c>
      <c r="F103" s="15" t="str">
        <f>IF(SUM('Test Sample Data'!F$3:F$98)&gt;10,IF(AND(ISNUMBER('Test Sample Data'!F102),'Test Sample Data'!F102&lt;$B$1,'Test Sample Data'!F102&gt;0),'Test Sample Data'!F102,$B$1),"")</f>
        <v/>
      </c>
      <c r="G103" s="15" t="str">
        <f>IF(SUM('Test Sample Data'!G$3:G$98)&gt;10,IF(AND(ISNUMBER('Test Sample Data'!G102),'Test Sample Data'!G102&lt;$B$1,'Test Sample Data'!G102&gt;0),'Test Sample Data'!G102,$B$1),"")</f>
        <v/>
      </c>
      <c r="H103" s="15" t="str">
        <f>IF(SUM('Test Sample Data'!H$3:H$98)&gt;10,IF(AND(ISNUMBER('Test Sample Data'!H102),'Test Sample Data'!H102&lt;$B$1,'Test Sample Data'!H102&gt;0),'Test Sample Data'!H102,$B$1),"")</f>
        <v/>
      </c>
      <c r="I103" s="15" t="str">
        <f>IF(SUM('Test Sample Data'!I$3:I$98)&gt;10,IF(AND(ISNUMBER('Test Sample Data'!I102),'Test Sample Data'!I102&lt;$B$1,'Test Sample Data'!I102&gt;0),'Test Sample Data'!I102,$B$1),"")</f>
        <v/>
      </c>
      <c r="J103" s="15" t="str">
        <f>IF(SUM('Test Sample Data'!J$3:J$98)&gt;10,IF(AND(ISNUMBER('Test Sample Data'!J102),'Test Sample Data'!J102&lt;$B$1,'Test Sample Data'!J102&gt;0),'Test Sample Data'!J102,$B$1),"")</f>
        <v/>
      </c>
      <c r="K103" s="15" t="str">
        <f>IF(SUM('Test Sample Data'!K$3:K$98)&gt;10,IF(AND(ISNUMBER('Test Sample Data'!K102),'Test Sample Data'!K102&lt;$B$1,'Test Sample Data'!K102&gt;0),'Test Sample Data'!K102,$B$1),"")</f>
        <v/>
      </c>
      <c r="L103" s="15" t="str">
        <f>IF(SUM('Test Sample Data'!L$3:L$98)&gt;10,IF(AND(ISNUMBER('Test Sample Data'!L102),'Test Sample Data'!L102&lt;$B$1,'Test Sample Data'!L102&gt;0),'Test Sample Data'!L102,$B$1),"")</f>
        <v/>
      </c>
      <c r="M103" s="15" t="str">
        <f>IF(SUM('Test Sample Data'!M$3:M$98)&gt;10,IF(AND(ISNUMBER('Test Sample Data'!M102),'Test Sample Data'!M102&lt;$B$1,'Test Sample Data'!M102&gt;0),'Test Sample Data'!M102,$B$1),"")</f>
        <v/>
      </c>
      <c r="N103" s="15" t="str">
        <f>'Gene Table'!D102</f>
        <v>NM_007118</v>
      </c>
      <c r="O103" s="14" t="s">
        <v>21</v>
      </c>
      <c r="P103" s="15" t="str">
        <f>IF(SUM('Control Sample Data'!D$3:D$98)&gt;10,IF(AND(ISNUMBER('Control Sample Data'!D102),'Control Sample Data'!D102&lt;$B$1,'Control Sample Data'!D102&gt;0),'Control Sample Data'!D102,$B$1),"")</f>
        <v/>
      </c>
      <c r="Q103" s="15" t="str">
        <f>IF(SUM('Control Sample Data'!E$3:E$98)&gt;10,IF(AND(ISNUMBER('Control Sample Data'!E102),'Control Sample Data'!E102&lt;$B$1,'Control Sample Data'!E102&gt;0),'Control Sample Data'!E102,$B$1),"")</f>
        <v/>
      </c>
      <c r="R103" s="15" t="str">
        <f>IF(SUM('Control Sample Data'!F$3:F$98)&gt;10,IF(AND(ISNUMBER('Control Sample Data'!F102),'Control Sample Data'!F102&lt;$B$1,'Control Sample Data'!F102&gt;0),'Control Sample Data'!F102,$B$1),"")</f>
        <v/>
      </c>
      <c r="S103" s="15" t="str">
        <f>IF(SUM('Control Sample Data'!G$3:G$98)&gt;10,IF(AND(ISNUMBER('Control Sample Data'!G102),'Control Sample Data'!G102&lt;$B$1,'Control Sample Data'!G102&gt;0),'Control Sample Data'!G102,$B$1),"")</f>
        <v/>
      </c>
      <c r="T103" s="15" t="str">
        <f>IF(SUM('Control Sample Data'!H$3:H$98)&gt;10,IF(AND(ISNUMBER('Control Sample Data'!H102),'Control Sample Data'!H102&lt;$B$1,'Control Sample Data'!H102&gt;0),'Control Sample Data'!H102,$B$1),"")</f>
        <v/>
      </c>
      <c r="U103" s="15" t="str">
        <f>IF(SUM('Control Sample Data'!I$3:I$98)&gt;10,IF(AND(ISNUMBER('Control Sample Data'!I102),'Control Sample Data'!I102&lt;$B$1,'Control Sample Data'!I102&gt;0),'Control Sample Data'!I102,$B$1),"")</f>
        <v/>
      </c>
      <c r="V103" s="15" t="str">
        <f>IF(SUM('Control Sample Data'!J$3:J$98)&gt;10,IF(AND(ISNUMBER('Control Sample Data'!J102),'Control Sample Data'!J102&lt;$B$1,'Control Sample Data'!J102&gt;0),'Control Sample Data'!J102,$B$1),"")</f>
        <v/>
      </c>
      <c r="W103" s="15" t="str">
        <f>IF(SUM('Control Sample Data'!K$3:K$98)&gt;10,IF(AND(ISNUMBER('Control Sample Data'!K102),'Control Sample Data'!K102&lt;$B$1,'Control Sample Data'!K102&gt;0),'Control Sample Data'!K102,$B$1),"")</f>
        <v/>
      </c>
      <c r="X103" s="15" t="str">
        <f>IF(SUM('Control Sample Data'!L$3:L$98)&gt;10,IF(AND(ISNUMBER('Control Sample Data'!L102),'Control Sample Data'!L102&lt;$B$1,'Control Sample Data'!L102&gt;0),'Control Sample Data'!L102,$B$1),"")</f>
        <v/>
      </c>
      <c r="Y103" s="39" t="str">
        <f>IF(SUM('Control Sample Data'!M$3:M$98)&gt;10,IF(AND(ISNUMBER('Control Sample Data'!M102),'Control Sample Data'!M102&lt;$B$1,'Control Sample Data'!M102&gt;0),'Control Sample Data'!M102,$B$1),"")</f>
        <v/>
      </c>
      <c r="Z103" s="36" t="str">
        <f>IF(ISERROR(VLOOKUP('Choose Housekeeping Genes'!$C6,Calculations!$C$100:$M$195,2,0)),"",VLOOKUP('Choose Housekeeping Genes'!$C6,Calculations!$C$100:$M$195,2,0))</f>
        <v/>
      </c>
      <c r="AA103" s="36" t="str">
        <f>IF(ISERROR(VLOOKUP('Choose Housekeeping Genes'!$C6,Calculations!$C$100:$M$195,3,0)),"",VLOOKUP('Choose Housekeeping Genes'!$C6,Calculations!$C$100:$M$195,3,0))</f>
        <v/>
      </c>
      <c r="AB103" s="36" t="str">
        <f>IF(ISERROR(VLOOKUP('Choose Housekeeping Genes'!$C6,Calculations!$C$100:$M$195,4,0)),"",VLOOKUP('Choose Housekeeping Genes'!$C6,Calculations!$C$100:$M$195,4,0))</f>
        <v/>
      </c>
      <c r="AC103" s="36" t="str">
        <f>IF(ISERROR(VLOOKUP('Choose Housekeeping Genes'!$C6,Calculations!$C$100:$M$195,5,0)),"",VLOOKUP('Choose Housekeeping Genes'!$C6,Calculations!$C$100:$M$195,5,0))</f>
        <v/>
      </c>
      <c r="AD103" s="36" t="str">
        <f>IF(ISERROR(VLOOKUP('Choose Housekeeping Genes'!$C6,Calculations!$C$100:$M$195,6,0)),"",VLOOKUP('Choose Housekeeping Genes'!$C6,Calculations!$C$100:$M$195,6,0))</f>
        <v/>
      </c>
      <c r="AE103" s="36" t="str">
        <f>IF(ISERROR(VLOOKUP('Choose Housekeeping Genes'!$C6,Calculations!$C$100:$M$195,7,0)),"",VLOOKUP('Choose Housekeeping Genes'!$C6,Calculations!$C$100:$M$195,7,0))</f>
        <v/>
      </c>
      <c r="AF103" s="36" t="str">
        <f>IF(ISERROR(VLOOKUP('Choose Housekeeping Genes'!$C6,Calculations!$C$100:$M$195,8,0)),"",VLOOKUP('Choose Housekeeping Genes'!$C6,Calculations!$C$100:$M$195,8,0))</f>
        <v/>
      </c>
      <c r="AG103" s="36" t="str">
        <f>IF(ISERROR(VLOOKUP('Choose Housekeeping Genes'!$C6,Calculations!$C$100:$M$195,9,0)),"",VLOOKUP('Choose Housekeeping Genes'!$C6,Calculations!$C$100:$M$195,9,0))</f>
        <v/>
      </c>
      <c r="AH103" s="36" t="str">
        <f>IF(ISERROR(VLOOKUP('Choose Housekeeping Genes'!$C6,Calculations!$C$100:$M$195,10,0)),"",VLOOKUP('Choose Housekeeping Genes'!$C6,Calculations!$C$100:$M$195,10,0))</f>
        <v/>
      </c>
      <c r="AI103" s="36" t="str">
        <f>IF(ISERROR(VLOOKUP('Choose Housekeeping Genes'!$C6,Calculations!$C$100:$M$195,11,0)),"",VLOOKUP('Choose Housekeeping Genes'!$C6,Calculations!$C$100:$M$195,11,0))</f>
        <v/>
      </c>
      <c r="AJ103" s="36" t="str">
        <f>IF(ISERROR(VLOOKUP('Choose Housekeeping Genes'!$C6,Calculations!$C$100:$Y$195,14,0)),"",VLOOKUP('Choose Housekeeping Genes'!$C6,Calculations!$C$100:$Y$195,14,0))</f>
        <v/>
      </c>
      <c r="AK103" s="36" t="str">
        <f>IF(ISERROR(VLOOKUP('Choose Housekeeping Genes'!$C6,Calculations!$C$100:$Y$195,15,0)),"",VLOOKUP('Choose Housekeeping Genes'!$C6,Calculations!$C$100:$Y$195,15,0))</f>
        <v/>
      </c>
      <c r="AL103" s="36" t="str">
        <f>IF(ISERROR(VLOOKUP('Choose Housekeeping Genes'!$C6,Calculations!$C$100:$Y$195,16,0)),"",VLOOKUP('Choose Housekeeping Genes'!$C6,Calculations!$C$100:$Y$195,16,0))</f>
        <v/>
      </c>
      <c r="AM103" s="36" t="str">
        <f>IF(ISERROR(VLOOKUP('Choose Housekeeping Genes'!$C6,Calculations!$C$100:$Y$195,17,0)),"",VLOOKUP('Choose Housekeeping Genes'!$C6,Calculations!$C$100:$Y$195,17,0))</f>
        <v/>
      </c>
      <c r="AN103" s="36" t="str">
        <f>IF(ISERROR(VLOOKUP('Choose Housekeeping Genes'!$C6,Calculations!$C$100:$Y$195,18,0)),"",VLOOKUP('Choose Housekeeping Genes'!$C6,Calculations!$C$100:$Y$195,18,0))</f>
        <v/>
      </c>
      <c r="AO103" s="36" t="str">
        <f>IF(ISERROR(VLOOKUP('Choose Housekeeping Genes'!$C6,Calculations!$C$100:$Y$195,19,0)),"",VLOOKUP('Choose Housekeeping Genes'!$C6,Calculations!$C$100:$Y$195,19,0))</f>
        <v/>
      </c>
      <c r="AP103" s="36" t="str">
        <f>IF(ISERROR(VLOOKUP('Choose Housekeeping Genes'!$C6,Calculations!$C$100:$Y$195,20,0)),"",VLOOKUP('Choose Housekeeping Genes'!$C6,Calculations!$C$100:$Y$195,20,0))</f>
        <v/>
      </c>
      <c r="AQ103" s="36" t="str">
        <f>IF(ISERROR(VLOOKUP('Choose Housekeeping Genes'!$C6,Calculations!$C$100:$Y$195,21,0)),"",VLOOKUP('Choose Housekeeping Genes'!$C6,Calculations!$C$100:$Y$195,21,0))</f>
        <v/>
      </c>
      <c r="AR103" s="36" t="str">
        <f>IF(ISERROR(VLOOKUP('Choose Housekeeping Genes'!$C6,Calculations!$C$100:$Y$195,22,0)),"",VLOOKUP('Choose Housekeeping Genes'!$C6,Calculations!$C$100:$Y$195,22,0))</f>
        <v/>
      </c>
      <c r="AS103" s="36" t="str">
        <f>IF(ISERROR(VLOOKUP('Choose Housekeeping Genes'!$C6,Calculations!$C$100:$Y$195,23,0)),"",VLOOKUP('Choose Housekeeping Genes'!$C6,Calculations!$C$100:$Y$195,23,0))</f>
        <v/>
      </c>
      <c r="AT103" s="34" t="str">
        <f t="shared" si="106"/>
        <v/>
      </c>
      <c r="AU103" s="34" t="str">
        <f t="shared" si="107"/>
        <v/>
      </c>
      <c r="AV103" s="34" t="str">
        <f t="shared" si="108"/>
        <v/>
      </c>
      <c r="AW103" s="34" t="str">
        <f t="shared" si="109"/>
        <v/>
      </c>
      <c r="AX103" s="34" t="str">
        <f t="shared" si="110"/>
        <v/>
      </c>
      <c r="AY103" s="34" t="str">
        <f t="shared" si="111"/>
        <v/>
      </c>
      <c r="AZ103" s="34" t="str">
        <f t="shared" si="112"/>
        <v/>
      </c>
      <c r="BA103" s="34" t="str">
        <f t="shared" si="113"/>
        <v/>
      </c>
      <c r="BB103" s="34" t="str">
        <f t="shared" si="114"/>
        <v/>
      </c>
      <c r="BC103" s="34" t="str">
        <f t="shared" si="115"/>
        <v/>
      </c>
      <c r="BD103" s="34" t="str">
        <f t="shared" si="117"/>
        <v/>
      </c>
      <c r="BE103" s="34" t="str">
        <f t="shared" si="118"/>
        <v/>
      </c>
      <c r="BF103" s="34" t="str">
        <f t="shared" si="119"/>
        <v/>
      </c>
      <c r="BG103" s="34" t="str">
        <f t="shared" si="120"/>
        <v/>
      </c>
      <c r="BH103" s="34" t="str">
        <f t="shared" si="121"/>
        <v/>
      </c>
      <c r="BI103" s="34" t="str">
        <f t="shared" si="122"/>
        <v/>
      </c>
      <c r="BJ103" s="34" t="str">
        <f t="shared" si="123"/>
        <v/>
      </c>
      <c r="BK103" s="34" t="str">
        <f t="shared" si="124"/>
        <v/>
      </c>
      <c r="BL103" s="34" t="str">
        <f t="shared" si="125"/>
        <v/>
      </c>
      <c r="BM103" s="34" t="str">
        <f t="shared" si="126"/>
        <v/>
      </c>
      <c r="BN103" s="36" t="e">
        <f t="shared" si="127"/>
        <v>#DIV/0!</v>
      </c>
      <c r="BO103" s="36" t="e">
        <f t="shared" si="128"/>
        <v>#DIV/0!</v>
      </c>
      <c r="BP103" s="37" t="str">
        <f t="shared" si="86"/>
        <v/>
      </c>
      <c r="BQ103" s="37" t="str">
        <f t="shared" si="87"/>
        <v/>
      </c>
      <c r="BR103" s="37" t="str">
        <f t="shared" si="88"/>
        <v/>
      </c>
      <c r="BS103" s="37" t="str">
        <f t="shared" si="89"/>
        <v/>
      </c>
      <c r="BT103" s="37" t="str">
        <f t="shared" si="90"/>
        <v/>
      </c>
      <c r="BU103" s="37" t="str">
        <f t="shared" si="91"/>
        <v/>
      </c>
      <c r="BV103" s="37" t="str">
        <f t="shared" si="92"/>
        <v/>
      </c>
      <c r="BW103" s="37" t="str">
        <f t="shared" si="93"/>
        <v/>
      </c>
      <c r="BX103" s="37" t="str">
        <f t="shared" si="94"/>
        <v/>
      </c>
      <c r="BY103" s="37" t="str">
        <f t="shared" si="95"/>
        <v/>
      </c>
      <c r="BZ103" s="37" t="str">
        <f t="shared" si="96"/>
        <v/>
      </c>
      <c r="CA103" s="37" t="str">
        <f t="shared" si="97"/>
        <v/>
      </c>
      <c r="CB103" s="37" t="str">
        <f t="shared" si="98"/>
        <v/>
      </c>
      <c r="CC103" s="37" t="str">
        <f t="shared" si="99"/>
        <v/>
      </c>
      <c r="CD103" s="37" t="str">
        <f t="shared" si="100"/>
        <v/>
      </c>
      <c r="CE103" s="37" t="str">
        <f t="shared" si="101"/>
        <v/>
      </c>
      <c r="CF103" s="37" t="str">
        <f t="shared" si="102"/>
        <v/>
      </c>
      <c r="CG103" s="37" t="str">
        <f t="shared" si="103"/>
        <v/>
      </c>
      <c r="CH103" s="37" t="str">
        <f t="shared" si="104"/>
        <v/>
      </c>
      <c r="CI103" s="37" t="str">
        <f t="shared" si="105"/>
        <v/>
      </c>
    </row>
    <row r="104" spans="1:87" ht="12.75">
      <c r="A104" s="16"/>
      <c r="B104" s="14" t="str">
        <f>IF('Gene Table'!D103="","",'Gene Table'!D103)</f>
        <v>NM_004620</v>
      </c>
      <c r="C104" s="14" t="s">
        <v>25</v>
      </c>
      <c r="D104" s="15" t="str">
        <f>IF(SUM('Test Sample Data'!D$3:D$98)&gt;10,IF(AND(ISNUMBER('Test Sample Data'!D103),'Test Sample Data'!D103&lt;$B$1,'Test Sample Data'!D103&gt;0),'Test Sample Data'!D103,$B$1),"")</f>
        <v/>
      </c>
      <c r="E104" s="15" t="str">
        <f>IF(SUM('Test Sample Data'!E$3:E$98)&gt;10,IF(AND(ISNUMBER('Test Sample Data'!E103),'Test Sample Data'!E103&lt;$B$1,'Test Sample Data'!E103&gt;0),'Test Sample Data'!E103,$B$1),"")</f>
        <v/>
      </c>
      <c r="F104" s="15" t="str">
        <f>IF(SUM('Test Sample Data'!F$3:F$98)&gt;10,IF(AND(ISNUMBER('Test Sample Data'!F103),'Test Sample Data'!F103&lt;$B$1,'Test Sample Data'!F103&gt;0),'Test Sample Data'!F103,$B$1),"")</f>
        <v/>
      </c>
      <c r="G104" s="15" t="str">
        <f>IF(SUM('Test Sample Data'!G$3:G$98)&gt;10,IF(AND(ISNUMBER('Test Sample Data'!G103),'Test Sample Data'!G103&lt;$B$1,'Test Sample Data'!G103&gt;0),'Test Sample Data'!G103,$B$1),"")</f>
        <v/>
      </c>
      <c r="H104" s="15" t="str">
        <f>IF(SUM('Test Sample Data'!H$3:H$98)&gt;10,IF(AND(ISNUMBER('Test Sample Data'!H103),'Test Sample Data'!H103&lt;$B$1,'Test Sample Data'!H103&gt;0),'Test Sample Data'!H103,$B$1),"")</f>
        <v/>
      </c>
      <c r="I104" s="15" t="str">
        <f>IF(SUM('Test Sample Data'!I$3:I$98)&gt;10,IF(AND(ISNUMBER('Test Sample Data'!I103),'Test Sample Data'!I103&lt;$B$1,'Test Sample Data'!I103&gt;0),'Test Sample Data'!I103,$B$1),"")</f>
        <v/>
      </c>
      <c r="J104" s="15" t="str">
        <f>IF(SUM('Test Sample Data'!J$3:J$98)&gt;10,IF(AND(ISNUMBER('Test Sample Data'!J103),'Test Sample Data'!J103&lt;$B$1,'Test Sample Data'!J103&gt;0),'Test Sample Data'!J103,$B$1),"")</f>
        <v/>
      </c>
      <c r="K104" s="15" t="str">
        <f>IF(SUM('Test Sample Data'!K$3:K$98)&gt;10,IF(AND(ISNUMBER('Test Sample Data'!K103),'Test Sample Data'!K103&lt;$B$1,'Test Sample Data'!K103&gt;0),'Test Sample Data'!K103,$B$1),"")</f>
        <v/>
      </c>
      <c r="L104" s="15" t="str">
        <f>IF(SUM('Test Sample Data'!L$3:L$98)&gt;10,IF(AND(ISNUMBER('Test Sample Data'!L103),'Test Sample Data'!L103&lt;$B$1,'Test Sample Data'!L103&gt;0),'Test Sample Data'!L103,$B$1),"")</f>
        <v/>
      </c>
      <c r="M104" s="15" t="str">
        <f>IF(SUM('Test Sample Data'!M$3:M$98)&gt;10,IF(AND(ISNUMBER('Test Sample Data'!M103),'Test Sample Data'!M103&lt;$B$1,'Test Sample Data'!M103&gt;0),'Test Sample Data'!M103,$B$1),"")</f>
        <v/>
      </c>
      <c r="N104" s="15" t="str">
        <f>'Gene Table'!D103</f>
        <v>NM_004620</v>
      </c>
      <c r="O104" s="14" t="s">
        <v>25</v>
      </c>
      <c r="P104" s="15" t="str">
        <f>IF(SUM('Control Sample Data'!D$3:D$98)&gt;10,IF(AND(ISNUMBER('Control Sample Data'!D103),'Control Sample Data'!D103&lt;$B$1,'Control Sample Data'!D103&gt;0),'Control Sample Data'!D103,$B$1),"")</f>
        <v/>
      </c>
      <c r="Q104" s="15" t="str">
        <f>IF(SUM('Control Sample Data'!E$3:E$98)&gt;10,IF(AND(ISNUMBER('Control Sample Data'!E103),'Control Sample Data'!E103&lt;$B$1,'Control Sample Data'!E103&gt;0),'Control Sample Data'!E103,$B$1),"")</f>
        <v/>
      </c>
      <c r="R104" s="15" t="str">
        <f>IF(SUM('Control Sample Data'!F$3:F$98)&gt;10,IF(AND(ISNUMBER('Control Sample Data'!F103),'Control Sample Data'!F103&lt;$B$1,'Control Sample Data'!F103&gt;0),'Control Sample Data'!F103,$B$1),"")</f>
        <v/>
      </c>
      <c r="S104" s="15" t="str">
        <f>IF(SUM('Control Sample Data'!G$3:G$98)&gt;10,IF(AND(ISNUMBER('Control Sample Data'!G103),'Control Sample Data'!G103&lt;$B$1,'Control Sample Data'!G103&gt;0),'Control Sample Data'!G103,$B$1),"")</f>
        <v/>
      </c>
      <c r="T104" s="15" t="str">
        <f>IF(SUM('Control Sample Data'!H$3:H$98)&gt;10,IF(AND(ISNUMBER('Control Sample Data'!H103),'Control Sample Data'!H103&lt;$B$1,'Control Sample Data'!H103&gt;0),'Control Sample Data'!H103,$B$1),"")</f>
        <v/>
      </c>
      <c r="U104" s="15" t="str">
        <f>IF(SUM('Control Sample Data'!I$3:I$98)&gt;10,IF(AND(ISNUMBER('Control Sample Data'!I103),'Control Sample Data'!I103&lt;$B$1,'Control Sample Data'!I103&gt;0),'Control Sample Data'!I103,$B$1),"")</f>
        <v/>
      </c>
      <c r="V104" s="15" t="str">
        <f>IF(SUM('Control Sample Data'!J$3:J$98)&gt;10,IF(AND(ISNUMBER('Control Sample Data'!J103),'Control Sample Data'!J103&lt;$B$1,'Control Sample Data'!J103&gt;0),'Control Sample Data'!J103,$B$1),"")</f>
        <v/>
      </c>
      <c r="W104" s="15" t="str">
        <f>IF(SUM('Control Sample Data'!K$3:K$98)&gt;10,IF(AND(ISNUMBER('Control Sample Data'!K103),'Control Sample Data'!K103&lt;$B$1,'Control Sample Data'!K103&gt;0),'Control Sample Data'!K103,$B$1),"")</f>
        <v/>
      </c>
      <c r="X104" s="15" t="str">
        <f>IF(SUM('Control Sample Data'!L$3:L$98)&gt;10,IF(AND(ISNUMBER('Control Sample Data'!L103),'Control Sample Data'!L103&lt;$B$1,'Control Sample Data'!L103&gt;0),'Control Sample Data'!L103,$B$1),"")</f>
        <v/>
      </c>
      <c r="Y104" s="39" t="str">
        <f>IF(SUM('Control Sample Data'!M$3:M$98)&gt;10,IF(AND(ISNUMBER('Control Sample Data'!M103),'Control Sample Data'!M103&lt;$B$1,'Control Sample Data'!M103&gt;0),'Control Sample Data'!M103,$B$1),"")</f>
        <v/>
      </c>
      <c r="Z104" s="36" t="str">
        <f>IF(ISERROR(VLOOKUP('Choose Housekeeping Genes'!$C7,Calculations!$C$100:$M$195,2,0)),"",VLOOKUP('Choose Housekeeping Genes'!$C7,Calculations!$C$100:$M$195,2,0))</f>
        <v/>
      </c>
      <c r="AA104" s="36" t="str">
        <f>IF(ISERROR(VLOOKUP('Choose Housekeeping Genes'!$C7,Calculations!$C$100:$M$195,3,0)),"",VLOOKUP('Choose Housekeeping Genes'!$C7,Calculations!$C$100:$M$195,3,0))</f>
        <v/>
      </c>
      <c r="AB104" s="36" t="str">
        <f>IF(ISERROR(VLOOKUP('Choose Housekeeping Genes'!$C7,Calculations!$C$100:$M$195,4,0)),"",VLOOKUP('Choose Housekeeping Genes'!$C7,Calculations!$C$100:$M$195,4,0))</f>
        <v/>
      </c>
      <c r="AC104" s="36" t="str">
        <f>IF(ISERROR(VLOOKUP('Choose Housekeeping Genes'!$C7,Calculations!$C$100:$M$195,5,0)),"",VLOOKUP('Choose Housekeeping Genes'!$C7,Calculations!$C$100:$M$195,5,0))</f>
        <v/>
      </c>
      <c r="AD104" s="36" t="str">
        <f>IF(ISERROR(VLOOKUP('Choose Housekeeping Genes'!$C7,Calculations!$C$100:$M$195,6,0)),"",VLOOKUP('Choose Housekeeping Genes'!$C7,Calculations!$C$100:$M$195,6,0))</f>
        <v/>
      </c>
      <c r="AE104" s="36" t="str">
        <f>IF(ISERROR(VLOOKUP('Choose Housekeeping Genes'!$C7,Calculations!$C$100:$M$195,7,0)),"",VLOOKUP('Choose Housekeeping Genes'!$C7,Calculations!$C$100:$M$195,7,0))</f>
        <v/>
      </c>
      <c r="AF104" s="36" t="str">
        <f>IF(ISERROR(VLOOKUP('Choose Housekeeping Genes'!$C7,Calculations!$C$100:$M$195,8,0)),"",VLOOKUP('Choose Housekeeping Genes'!$C7,Calculations!$C$100:$M$195,8,0))</f>
        <v/>
      </c>
      <c r="AG104" s="36" t="str">
        <f>IF(ISERROR(VLOOKUP('Choose Housekeeping Genes'!$C7,Calculations!$C$100:$M$195,9,0)),"",VLOOKUP('Choose Housekeeping Genes'!$C7,Calculations!$C$100:$M$195,9,0))</f>
        <v/>
      </c>
      <c r="AH104" s="36" t="str">
        <f>IF(ISERROR(VLOOKUP('Choose Housekeeping Genes'!$C7,Calculations!$C$100:$M$195,10,0)),"",VLOOKUP('Choose Housekeeping Genes'!$C7,Calculations!$C$100:$M$195,10,0))</f>
        <v/>
      </c>
      <c r="AI104" s="36" t="str">
        <f>IF(ISERROR(VLOOKUP('Choose Housekeeping Genes'!$C7,Calculations!$C$100:$M$195,11,0)),"",VLOOKUP('Choose Housekeeping Genes'!$C7,Calculations!$C$100:$M$195,11,0))</f>
        <v/>
      </c>
      <c r="AJ104" s="36" t="str">
        <f>IF(ISERROR(VLOOKUP('Choose Housekeeping Genes'!$C7,Calculations!$C$100:$Y$195,14,0)),"",VLOOKUP('Choose Housekeeping Genes'!$C7,Calculations!$C$100:$Y$195,14,0))</f>
        <v/>
      </c>
      <c r="AK104" s="36" t="str">
        <f>IF(ISERROR(VLOOKUP('Choose Housekeeping Genes'!$C7,Calculations!$C$100:$Y$195,15,0)),"",VLOOKUP('Choose Housekeeping Genes'!$C7,Calculations!$C$100:$Y$195,15,0))</f>
        <v/>
      </c>
      <c r="AL104" s="36" t="str">
        <f>IF(ISERROR(VLOOKUP('Choose Housekeeping Genes'!$C7,Calculations!$C$100:$Y$195,16,0)),"",VLOOKUP('Choose Housekeeping Genes'!$C7,Calculations!$C$100:$Y$195,16,0))</f>
        <v/>
      </c>
      <c r="AM104" s="36" t="str">
        <f>IF(ISERROR(VLOOKUP('Choose Housekeeping Genes'!$C7,Calculations!$C$100:$Y$195,17,0)),"",VLOOKUP('Choose Housekeeping Genes'!$C7,Calculations!$C$100:$Y$195,17,0))</f>
        <v/>
      </c>
      <c r="AN104" s="36" t="str">
        <f>IF(ISERROR(VLOOKUP('Choose Housekeeping Genes'!$C7,Calculations!$C$100:$Y$195,18,0)),"",VLOOKUP('Choose Housekeeping Genes'!$C7,Calculations!$C$100:$Y$195,18,0))</f>
        <v/>
      </c>
      <c r="AO104" s="36" t="str">
        <f>IF(ISERROR(VLOOKUP('Choose Housekeeping Genes'!$C7,Calculations!$C$100:$Y$195,19,0)),"",VLOOKUP('Choose Housekeeping Genes'!$C7,Calculations!$C$100:$Y$195,19,0))</f>
        <v/>
      </c>
      <c r="AP104" s="36" t="str">
        <f>IF(ISERROR(VLOOKUP('Choose Housekeeping Genes'!$C7,Calculations!$C$100:$Y$195,20,0)),"",VLOOKUP('Choose Housekeeping Genes'!$C7,Calculations!$C$100:$Y$195,20,0))</f>
        <v/>
      </c>
      <c r="AQ104" s="36" t="str">
        <f>IF(ISERROR(VLOOKUP('Choose Housekeeping Genes'!$C7,Calculations!$C$100:$Y$195,21,0)),"",VLOOKUP('Choose Housekeeping Genes'!$C7,Calculations!$C$100:$Y$195,21,0))</f>
        <v/>
      </c>
      <c r="AR104" s="36" t="str">
        <f>IF(ISERROR(VLOOKUP('Choose Housekeeping Genes'!$C7,Calculations!$C$100:$Y$195,22,0)),"",VLOOKUP('Choose Housekeeping Genes'!$C7,Calculations!$C$100:$Y$195,22,0))</f>
        <v/>
      </c>
      <c r="AS104" s="36" t="str">
        <f>IF(ISERROR(VLOOKUP('Choose Housekeeping Genes'!$C7,Calculations!$C$100:$Y$195,23,0)),"",VLOOKUP('Choose Housekeeping Genes'!$C7,Calculations!$C$100:$Y$195,23,0))</f>
        <v/>
      </c>
      <c r="AT104" s="34" t="str">
        <f t="shared" si="106"/>
        <v/>
      </c>
      <c r="AU104" s="34" t="str">
        <f t="shared" si="107"/>
        <v/>
      </c>
      <c r="AV104" s="34" t="str">
        <f t="shared" si="108"/>
        <v/>
      </c>
      <c r="AW104" s="34" t="str">
        <f t="shared" si="109"/>
        <v/>
      </c>
      <c r="AX104" s="34" t="str">
        <f t="shared" si="110"/>
        <v/>
      </c>
      <c r="AY104" s="34" t="str">
        <f t="shared" si="111"/>
        <v/>
      </c>
      <c r="AZ104" s="34" t="str">
        <f t="shared" si="112"/>
        <v/>
      </c>
      <c r="BA104" s="34" t="str">
        <f t="shared" si="113"/>
        <v/>
      </c>
      <c r="BB104" s="34" t="str">
        <f t="shared" si="114"/>
        <v/>
      </c>
      <c r="BC104" s="34" t="str">
        <f t="shared" si="115"/>
        <v/>
      </c>
      <c r="BD104" s="34" t="str">
        <f t="shared" si="117"/>
        <v/>
      </c>
      <c r="BE104" s="34" t="str">
        <f t="shared" si="118"/>
        <v/>
      </c>
      <c r="BF104" s="34" t="str">
        <f t="shared" si="119"/>
        <v/>
      </c>
      <c r="BG104" s="34" t="str">
        <f t="shared" si="120"/>
        <v/>
      </c>
      <c r="BH104" s="34" t="str">
        <f t="shared" si="121"/>
        <v/>
      </c>
      <c r="BI104" s="34" t="str">
        <f t="shared" si="122"/>
        <v/>
      </c>
      <c r="BJ104" s="34" t="str">
        <f t="shared" si="123"/>
        <v/>
      </c>
      <c r="BK104" s="34" t="str">
        <f t="shared" si="124"/>
        <v/>
      </c>
      <c r="BL104" s="34" t="str">
        <f t="shared" si="125"/>
        <v/>
      </c>
      <c r="BM104" s="34" t="str">
        <f t="shared" si="126"/>
        <v/>
      </c>
      <c r="BN104" s="36" t="e">
        <f t="shared" si="127"/>
        <v>#DIV/0!</v>
      </c>
      <c r="BO104" s="36" t="e">
        <f t="shared" si="128"/>
        <v>#DIV/0!</v>
      </c>
      <c r="BP104" s="37" t="str">
        <f t="shared" si="86"/>
        <v/>
      </c>
      <c r="BQ104" s="37" t="str">
        <f t="shared" si="87"/>
        <v/>
      </c>
      <c r="BR104" s="37" t="str">
        <f t="shared" si="88"/>
        <v/>
      </c>
      <c r="BS104" s="37" t="str">
        <f t="shared" si="89"/>
        <v/>
      </c>
      <c r="BT104" s="37" t="str">
        <f t="shared" si="90"/>
        <v/>
      </c>
      <c r="BU104" s="37" t="str">
        <f t="shared" si="91"/>
        <v/>
      </c>
      <c r="BV104" s="37" t="str">
        <f t="shared" si="92"/>
        <v/>
      </c>
      <c r="BW104" s="37" t="str">
        <f t="shared" si="93"/>
        <v/>
      </c>
      <c r="BX104" s="37" t="str">
        <f t="shared" si="94"/>
        <v/>
      </c>
      <c r="BY104" s="37" t="str">
        <f t="shared" si="95"/>
        <v/>
      </c>
      <c r="BZ104" s="37" t="str">
        <f t="shared" si="96"/>
        <v/>
      </c>
      <c r="CA104" s="37" t="str">
        <f t="shared" si="97"/>
        <v/>
      </c>
      <c r="CB104" s="37" t="str">
        <f t="shared" si="98"/>
        <v/>
      </c>
      <c r="CC104" s="37" t="str">
        <f t="shared" si="99"/>
        <v/>
      </c>
      <c r="CD104" s="37" t="str">
        <f t="shared" si="100"/>
        <v/>
      </c>
      <c r="CE104" s="37" t="str">
        <f t="shared" si="101"/>
        <v/>
      </c>
      <c r="CF104" s="37" t="str">
        <f t="shared" si="102"/>
        <v/>
      </c>
      <c r="CG104" s="37" t="str">
        <f t="shared" si="103"/>
        <v/>
      </c>
      <c r="CH104" s="37" t="str">
        <f t="shared" si="104"/>
        <v/>
      </c>
      <c r="CI104" s="37" t="str">
        <f t="shared" si="105"/>
        <v/>
      </c>
    </row>
    <row r="105" spans="1:87" ht="12.75">
      <c r="A105" s="16"/>
      <c r="B105" s="14" t="str">
        <f>IF('Gene Table'!D104="","",'Gene Table'!D104)</f>
        <v>NM_003273</v>
      </c>
      <c r="C105" s="14" t="s">
        <v>29</v>
      </c>
      <c r="D105" s="15" t="str">
        <f>IF(SUM('Test Sample Data'!D$3:D$98)&gt;10,IF(AND(ISNUMBER('Test Sample Data'!D104),'Test Sample Data'!D104&lt;$B$1,'Test Sample Data'!D104&gt;0),'Test Sample Data'!D104,$B$1),"")</f>
        <v/>
      </c>
      <c r="E105" s="15" t="str">
        <f>IF(SUM('Test Sample Data'!E$3:E$98)&gt;10,IF(AND(ISNUMBER('Test Sample Data'!E104),'Test Sample Data'!E104&lt;$B$1,'Test Sample Data'!E104&gt;0),'Test Sample Data'!E104,$B$1),"")</f>
        <v/>
      </c>
      <c r="F105" s="15" t="str">
        <f>IF(SUM('Test Sample Data'!F$3:F$98)&gt;10,IF(AND(ISNUMBER('Test Sample Data'!F104),'Test Sample Data'!F104&lt;$B$1,'Test Sample Data'!F104&gt;0),'Test Sample Data'!F104,$B$1),"")</f>
        <v/>
      </c>
      <c r="G105" s="15" t="str">
        <f>IF(SUM('Test Sample Data'!G$3:G$98)&gt;10,IF(AND(ISNUMBER('Test Sample Data'!G104),'Test Sample Data'!G104&lt;$B$1,'Test Sample Data'!G104&gt;0),'Test Sample Data'!G104,$B$1),"")</f>
        <v/>
      </c>
      <c r="H105" s="15" t="str">
        <f>IF(SUM('Test Sample Data'!H$3:H$98)&gt;10,IF(AND(ISNUMBER('Test Sample Data'!H104),'Test Sample Data'!H104&lt;$B$1,'Test Sample Data'!H104&gt;0),'Test Sample Data'!H104,$B$1),"")</f>
        <v/>
      </c>
      <c r="I105" s="15" t="str">
        <f>IF(SUM('Test Sample Data'!I$3:I$98)&gt;10,IF(AND(ISNUMBER('Test Sample Data'!I104),'Test Sample Data'!I104&lt;$B$1,'Test Sample Data'!I104&gt;0),'Test Sample Data'!I104,$B$1),"")</f>
        <v/>
      </c>
      <c r="J105" s="15" t="str">
        <f>IF(SUM('Test Sample Data'!J$3:J$98)&gt;10,IF(AND(ISNUMBER('Test Sample Data'!J104),'Test Sample Data'!J104&lt;$B$1,'Test Sample Data'!J104&gt;0),'Test Sample Data'!J104,$B$1),"")</f>
        <v/>
      </c>
      <c r="K105" s="15" t="str">
        <f>IF(SUM('Test Sample Data'!K$3:K$98)&gt;10,IF(AND(ISNUMBER('Test Sample Data'!K104),'Test Sample Data'!K104&lt;$B$1,'Test Sample Data'!K104&gt;0),'Test Sample Data'!K104,$B$1),"")</f>
        <v/>
      </c>
      <c r="L105" s="15" t="str">
        <f>IF(SUM('Test Sample Data'!L$3:L$98)&gt;10,IF(AND(ISNUMBER('Test Sample Data'!L104),'Test Sample Data'!L104&lt;$B$1,'Test Sample Data'!L104&gt;0),'Test Sample Data'!L104,$B$1),"")</f>
        <v/>
      </c>
      <c r="M105" s="15" t="str">
        <f>IF(SUM('Test Sample Data'!M$3:M$98)&gt;10,IF(AND(ISNUMBER('Test Sample Data'!M104),'Test Sample Data'!M104&lt;$B$1,'Test Sample Data'!M104&gt;0),'Test Sample Data'!M104,$B$1),"")</f>
        <v/>
      </c>
      <c r="N105" s="15" t="str">
        <f>'Gene Table'!D104</f>
        <v>NM_003273</v>
      </c>
      <c r="O105" s="14" t="s">
        <v>29</v>
      </c>
      <c r="P105" s="15" t="str">
        <f>IF(SUM('Control Sample Data'!D$3:D$98)&gt;10,IF(AND(ISNUMBER('Control Sample Data'!D104),'Control Sample Data'!D104&lt;$B$1,'Control Sample Data'!D104&gt;0),'Control Sample Data'!D104,$B$1),"")</f>
        <v/>
      </c>
      <c r="Q105" s="15" t="str">
        <f>IF(SUM('Control Sample Data'!E$3:E$98)&gt;10,IF(AND(ISNUMBER('Control Sample Data'!E104),'Control Sample Data'!E104&lt;$B$1,'Control Sample Data'!E104&gt;0),'Control Sample Data'!E104,$B$1),"")</f>
        <v/>
      </c>
      <c r="R105" s="15" t="str">
        <f>IF(SUM('Control Sample Data'!F$3:F$98)&gt;10,IF(AND(ISNUMBER('Control Sample Data'!F104),'Control Sample Data'!F104&lt;$B$1,'Control Sample Data'!F104&gt;0),'Control Sample Data'!F104,$B$1),"")</f>
        <v/>
      </c>
      <c r="S105" s="15" t="str">
        <f>IF(SUM('Control Sample Data'!G$3:G$98)&gt;10,IF(AND(ISNUMBER('Control Sample Data'!G104),'Control Sample Data'!G104&lt;$B$1,'Control Sample Data'!G104&gt;0),'Control Sample Data'!G104,$B$1),"")</f>
        <v/>
      </c>
      <c r="T105" s="15" t="str">
        <f>IF(SUM('Control Sample Data'!H$3:H$98)&gt;10,IF(AND(ISNUMBER('Control Sample Data'!H104),'Control Sample Data'!H104&lt;$B$1,'Control Sample Data'!H104&gt;0),'Control Sample Data'!H104,$B$1),"")</f>
        <v/>
      </c>
      <c r="U105" s="15" t="str">
        <f>IF(SUM('Control Sample Data'!I$3:I$98)&gt;10,IF(AND(ISNUMBER('Control Sample Data'!I104),'Control Sample Data'!I104&lt;$B$1,'Control Sample Data'!I104&gt;0),'Control Sample Data'!I104,$B$1),"")</f>
        <v/>
      </c>
      <c r="V105" s="15" t="str">
        <f>IF(SUM('Control Sample Data'!J$3:J$98)&gt;10,IF(AND(ISNUMBER('Control Sample Data'!J104),'Control Sample Data'!J104&lt;$B$1,'Control Sample Data'!J104&gt;0),'Control Sample Data'!J104,$B$1),"")</f>
        <v/>
      </c>
      <c r="W105" s="15" t="str">
        <f>IF(SUM('Control Sample Data'!K$3:K$98)&gt;10,IF(AND(ISNUMBER('Control Sample Data'!K104),'Control Sample Data'!K104&lt;$B$1,'Control Sample Data'!K104&gt;0),'Control Sample Data'!K104,$B$1),"")</f>
        <v/>
      </c>
      <c r="X105" s="15" t="str">
        <f>IF(SUM('Control Sample Data'!L$3:L$98)&gt;10,IF(AND(ISNUMBER('Control Sample Data'!L104),'Control Sample Data'!L104&lt;$B$1,'Control Sample Data'!L104&gt;0),'Control Sample Data'!L104,$B$1),"")</f>
        <v/>
      </c>
      <c r="Y105" s="39" t="str">
        <f>IF(SUM('Control Sample Data'!M$3:M$98)&gt;10,IF(AND(ISNUMBER('Control Sample Data'!M104),'Control Sample Data'!M104&lt;$B$1,'Control Sample Data'!M104&gt;0),'Control Sample Data'!M104,$B$1),"")</f>
        <v/>
      </c>
      <c r="Z105" s="36" t="str">
        <f>IF(ISERROR(VLOOKUP('Choose Housekeeping Genes'!$C8,Calculations!$C$100:$M$195,2,0)),"",VLOOKUP('Choose Housekeeping Genes'!$C8,Calculations!$C$100:$M$195,2,0))</f>
        <v/>
      </c>
      <c r="AA105" s="36" t="str">
        <f>IF(ISERROR(VLOOKUP('Choose Housekeeping Genes'!$C8,Calculations!$C$100:$M$195,3,0)),"",VLOOKUP('Choose Housekeeping Genes'!$C8,Calculations!$C$100:$M$195,3,0))</f>
        <v/>
      </c>
      <c r="AB105" s="36" t="str">
        <f>IF(ISERROR(VLOOKUP('Choose Housekeeping Genes'!$C8,Calculations!$C$100:$M$195,4,0)),"",VLOOKUP('Choose Housekeeping Genes'!$C8,Calculations!$C$100:$M$195,4,0))</f>
        <v/>
      </c>
      <c r="AC105" s="36" t="str">
        <f>IF(ISERROR(VLOOKUP('Choose Housekeeping Genes'!$C8,Calculations!$C$100:$M$195,5,0)),"",VLOOKUP('Choose Housekeeping Genes'!$C8,Calculations!$C$100:$M$195,5,0))</f>
        <v/>
      </c>
      <c r="AD105" s="36" t="str">
        <f>IF(ISERROR(VLOOKUP('Choose Housekeeping Genes'!$C8,Calculations!$C$100:$M$195,6,0)),"",VLOOKUP('Choose Housekeeping Genes'!$C8,Calculations!$C$100:$M$195,6,0))</f>
        <v/>
      </c>
      <c r="AE105" s="36" t="str">
        <f>IF(ISERROR(VLOOKUP('Choose Housekeeping Genes'!$C8,Calculations!$C$100:$M$195,7,0)),"",VLOOKUP('Choose Housekeeping Genes'!$C8,Calculations!$C$100:$M$195,7,0))</f>
        <v/>
      </c>
      <c r="AF105" s="36" t="str">
        <f>IF(ISERROR(VLOOKUP('Choose Housekeeping Genes'!$C8,Calculations!$C$100:$M$195,8,0)),"",VLOOKUP('Choose Housekeeping Genes'!$C8,Calculations!$C$100:$M$195,8,0))</f>
        <v/>
      </c>
      <c r="AG105" s="36" t="str">
        <f>IF(ISERROR(VLOOKUP('Choose Housekeeping Genes'!$C8,Calculations!$C$100:$M$195,9,0)),"",VLOOKUP('Choose Housekeeping Genes'!$C8,Calculations!$C$100:$M$195,9,0))</f>
        <v/>
      </c>
      <c r="AH105" s="36" t="str">
        <f>IF(ISERROR(VLOOKUP('Choose Housekeeping Genes'!$C8,Calculations!$C$100:$M$195,10,0)),"",VLOOKUP('Choose Housekeeping Genes'!$C8,Calculations!$C$100:$M$195,10,0))</f>
        <v/>
      </c>
      <c r="AI105" s="36" t="str">
        <f>IF(ISERROR(VLOOKUP('Choose Housekeeping Genes'!$C8,Calculations!$C$100:$M$195,11,0)),"",VLOOKUP('Choose Housekeeping Genes'!$C8,Calculations!$C$100:$M$195,11,0))</f>
        <v/>
      </c>
      <c r="AJ105" s="36" t="str">
        <f>IF(ISERROR(VLOOKUP('Choose Housekeeping Genes'!$C8,Calculations!$C$100:$Y$195,14,0)),"",VLOOKUP('Choose Housekeeping Genes'!$C8,Calculations!$C$100:$Y$195,14,0))</f>
        <v/>
      </c>
      <c r="AK105" s="36" t="str">
        <f>IF(ISERROR(VLOOKUP('Choose Housekeeping Genes'!$C8,Calculations!$C$100:$Y$195,15,0)),"",VLOOKUP('Choose Housekeeping Genes'!$C8,Calculations!$C$100:$Y$195,15,0))</f>
        <v/>
      </c>
      <c r="AL105" s="36" t="str">
        <f>IF(ISERROR(VLOOKUP('Choose Housekeeping Genes'!$C8,Calculations!$C$100:$Y$195,16,0)),"",VLOOKUP('Choose Housekeeping Genes'!$C8,Calculations!$C$100:$Y$195,16,0))</f>
        <v/>
      </c>
      <c r="AM105" s="36" t="str">
        <f>IF(ISERROR(VLOOKUP('Choose Housekeeping Genes'!$C8,Calculations!$C$100:$Y$195,17,0)),"",VLOOKUP('Choose Housekeeping Genes'!$C8,Calculations!$C$100:$Y$195,17,0))</f>
        <v/>
      </c>
      <c r="AN105" s="36" t="str">
        <f>IF(ISERROR(VLOOKUP('Choose Housekeeping Genes'!$C8,Calculations!$C$100:$Y$195,18,0)),"",VLOOKUP('Choose Housekeeping Genes'!$C8,Calculations!$C$100:$Y$195,18,0))</f>
        <v/>
      </c>
      <c r="AO105" s="36" t="str">
        <f>IF(ISERROR(VLOOKUP('Choose Housekeeping Genes'!$C8,Calculations!$C$100:$Y$195,19,0)),"",VLOOKUP('Choose Housekeeping Genes'!$C8,Calculations!$C$100:$Y$195,19,0))</f>
        <v/>
      </c>
      <c r="AP105" s="36" t="str">
        <f>IF(ISERROR(VLOOKUP('Choose Housekeeping Genes'!$C8,Calculations!$C$100:$Y$195,20,0)),"",VLOOKUP('Choose Housekeeping Genes'!$C8,Calculations!$C$100:$Y$195,20,0))</f>
        <v/>
      </c>
      <c r="AQ105" s="36" t="str">
        <f>IF(ISERROR(VLOOKUP('Choose Housekeeping Genes'!$C8,Calculations!$C$100:$Y$195,21,0)),"",VLOOKUP('Choose Housekeeping Genes'!$C8,Calculations!$C$100:$Y$195,21,0))</f>
        <v/>
      </c>
      <c r="AR105" s="36" t="str">
        <f>IF(ISERROR(VLOOKUP('Choose Housekeeping Genes'!$C8,Calculations!$C$100:$Y$195,22,0)),"",VLOOKUP('Choose Housekeeping Genes'!$C8,Calculations!$C$100:$Y$195,22,0))</f>
        <v/>
      </c>
      <c r="AS105" s="36" t="str">
        <f>IF(ISERROR(VLOOKUP('Choose Housekeeping Genes'!$C8,Calculations!$C$100:$Y$195,23,0)),"",VLOOKUP('Choose Housekeeping Genes'!$C8,Calculations!$C$100:$Y$195,23,0))</f>
        <v/>
      </c>
      <c r="AT105" s="34" t="str">
        <f t="shared" si="106"/>
        <v/>
      </c>
      <c r="AU105" s="34" t="str">
        <f t="shared" si="107"/>
        <v/>
      </c>
      <c r="AV105" s="34" t="str">
        <f t="shared" si="108"/>
        <v/>
      </c>
      <c r="AW105" s="34" t="str">
        <f t="shared" si="109"/>
        <v/>
      </c>
      <c r="AX105" s="34" t="str">
        <f t="shared" si="110"/>
        <v/>
      </c>
      <c r="AY105" s="34" t="str">
        <f t="shared" si="111"/>
        <v/>
      </c>
      <c r="AZ105" s="34" t="str">
        <f t="shared" si="112"/>
        <v/>
      </c>
      <c r="BA105" s="34" t="str">
        <f t="shared" si="113"/>
        <v/>
      </c>
      <c r="BB105" s="34" t="str">
        <f t="shared" si="114"/>
        <v/>
      </c>
      <c r="BC105" s="34" t="str">
        <f t="shared" si="115"/>
        <v/>
      </c>
      <c r="BD105" s="34" t="str">
        <f t="shared" si="117"/>
        <v/>
      </c>
      <c r="BE105" s="34" t="str">
        <f t="shared" si="118"/>
        <v/>
      </c>
      <c r="BF105" s="34" t="str">
        <f t="shared" si="119"/>
        <v/>
      </c>
      <c r="BG105" s="34" t="str">
        <f t="shared" si="120"/>
        <v/>
      </c>
      <c r="BH105" s="34" t="str">
        <f t="shared" si="121"/>
        <v/>
      </c>
      <c r="BI105" s="34" t="str">
        <f t="shared" si="122"/>
        <v/>
      </c>
      <c r="BJ105" s="34" t="str">
        <f t="shared" si="123"/>
        <v/>
      </c>
      <c r="BK105" s="34" t="str">
        <f t="shared" si="124"/>
        <v/>
      </c>
      <c r="BL105" s="34" t="str">
        <f t="shared" si="125"/>
        <v/>
      </c>
      <c r="BM105" s="34" t="str">
        <f t="shared" si="126"/>
        <v/>
      </c>
      <c r="BN105" s="36" t="e">
        <f t="shared" si="127"/>
        <v>#DIV/0!</v>
      </c>
      <c r="BO105" s="36" t="e">
        <f t="shared" si="128"/>
        <v>#DIV/0!</v>
      </c>
      <c r="BP105" s="37" t="str">
        <f t="shared" si="86"/>
        <v/>
      </c>
      <c r="BQ105" s="37" t="str">
        <f t="shared" si="87"/>
        <v/>
      </c>
      <c r="BR105" s="37" t="str">
        <f t="shared" si="88"/>
        <v/>
      </c>
      <c r="BS105" s="37" t="str">
        <f t="shared" si="89"/>
        <v/>
      </c>
      <c r="BT105" s="37" t="str">
        <f t="shared" si="90"/>
        <v/>
      </c>
      <c r="BU105" s="37" t="str">
        <f t="shared" si="91"/>
        <v/>
      </c>
      <c r="BV105" s="37" t="str">
        <f t="shared" si="92"/>
        <v/>
      </c>
      <c r="BW105" s="37" t="str">
        <f t="shared" si="93"/>
        <v/>
      </c>
      <c r="BX105" s="37" t="str">
        <f t="shared" si="94"/>
        <v/>
      </c>
      <c r="BY105" s="37" t="str">
        <f t="shared" si="95"/>
        <v/>
      </c>
      <c r="BZ105" s="37" t="str">
        <f t="shared" si="96"/>
        <v/>
      </c>
      <c r="CA105" s="37" t="str">
        <f t="shared" si="97"/>
        <v/>
      </c>
      <c r="CB105" s="37" t="str">
        <f t="shared" si="98"/>
        <v/>
      </c>
      <c r="CC105" s="37" t="str">
        <f t="shared" si="99"/>
        <v/>
      </c>
      <c r="CD105" s="37" t="str">
        <f t="shared" si="100"/>
        <v/>
      </c>
      <c r="CE105" s="37" t="str">
        <f t="shared" si="101"/>
        <v/>
      </c>
      <c r="CF105" s="37" t="str">
        <f t="shared" si="102"/>
        <v/>
      </c>
      <c r="CG105" s="37" t="str">
        <f t="shared" si="103"/>
        <v/>
      </c>
      <c r="CH105" s="37" t="str">
        <f t="shared" si="104"/>
        <v/>
      </c>
      <c r="CI105" s="37" t="str">
        <f t="shared" si="105"/>
        <v/>
      </c>
    </row>
    <row r="106" spans="1:87" ht="12.75">
      <c r="A106" s="16"/>
      <c r="B106" s="14" t="str">
        <f>IF('Gene Table'!D105="","",'Gene Table'!D105)</f>
        <v>NM_001042454</v>
      </c>
      <c r="C106" s="14" t="s">
        <v>33</v>
      </c>
      <c r="D106" s="15" t="str">
        <f>IF(SUM('Test Sample Data'!D$3:D$98)&gt;10,IF(AND(ISNUMBER('Test Sample Data'!D105),'Test Sample Data'!D105&lt;$B$1,'Test Sample Data'!D105&gt;0),'Test Sample Data'!D105,$B$1),"")</f>
        <v/>
      </c>
      <c r="E106" s="15" t="str">
        <f>IF(SUM('Test Sample Data'!E$3:E$98)&gt;10,IF(AND(ISNUMBER('Test Sample Data'!E105),'Test Sample Data'!E105&lt;$B$1,'Test Sample Data'!E105&gt;0),'Test Sample Data'!E105,$B$1),"")</f>
        <v/>
      </c>
      <c r="F106" s="15" t="str">
        <f>IF(SUM('Test Sample Data'!F$3:F$98)&gt;10,IF(AND(ISNUMBER('Test Sample Data'!F105),'Test Sample Data'!F105&lt;$B$1,'Test Sample Data'!F105&gt;0),'Test Sample Data'!F105,$B$1),"")</f>
        <v/>
      </c>
      <c r="G106" s="15" t="str">
        <f>IF(SUM('Test Sample Data'!G$3:G$98)&gt;10,IF(AND(ISNUMBER('Test Sample Data'!G105),'Test Sample Data'!G105&lt;$B$1,'Test Sample Data'!G105&gt;0),'Test Sample Data'!G105,$B$1),"")</f>
        <v/>
      </c>
      <c r="H106" s="15" t="str">
        <f>IF(SUM('Test Sample Data'!H$3:H$98)&gt;10,IF(AND(ISNUMBER('Test Sample Data'!H105),'Test Sample Data'!H105&lt;$B$1,'Test Sample Data'!H105&gt;0),'Test Sample Data'!H105,$B$1),"")</f>
        <v/>
      </c>
      <c r="I106" s="15" t="str">
        <f>IF(SUM('Test Sample Data'!I$3:I$98)&gt;10,IF(AND(ISNUMBER('Test Sample Data'!I105),'Test Sample Data'!I105&lt;$B$1,'Test Sample Data'!I105&gt;0),'Test Sample Data'!I105,$B$1),"")</f>
        <v/>
      </c>
      <c r="J106" s="15" t="str">
        <f>IF(SUM('Test Sample Data'!J$3:J$98)&gt;10,IF(AND(ISNUMBER('Test Sample Data'!J105),'Test Sample Data'!J105&lt;$B$1,'Test Sample Data'!J105&gt;0),'Test Sample Data'!J105,$B$1),"")</f>
        <v/>
      </c>
      <c r="K106" s="15" t="str">
        <f>IF(SUM('Test Sample Data'!K$3:K$98)&gt;10,IF(AND(ISNUMBER('Test Sample Data'!K105),'Test Sample Data'!K105&lt;$B$1,'Test Sample Data'!K105&gt;0),'Test Sample Data'!K105,$B$1),"")</f>
        <v/>
      </c>
      <c r="L106" s="15" t="str">
        <f>IF(SUM('Test Sample Data'!L$3:L$98)&gt;10,IF(AND(ISNUMBER('Test Sample Data'!L105),'Test Sample Data'!L105&lt;$B$1,'Test Sample Data'!L105&gt;0),'Test Sample Data'!L105,$B$1),"")</f>
        <v/>
      </c>
      <c r="M106" s="15" t="str">
        <f>IF(SUM('Test Sample Data'!M$3:M$98)&gt;10,IF(AND(ISNUMBER('Test Sample Data'!M105),'Test Sample Data'!M105&lt;$B$1,'Test Sample Data'!M105&gt;0),'Test Sample Data'!M105,$B$1),"")</f>
        <v/>
      </c>
      <c r="N106" s="15" t="str">
        <f>'Gene Table'!D105</f>
        <v>NM_001042454</v>
      </c>
      <c r="O106" s="14" t="s">
        <v>33</v>
      </c>
      <c r="P106" s="15" t="str">
        <f>IF(SUM('Control Sample Data'!D$3:D$98)&gt;10,IF(AND(ISNUMBER('Control Sample Data'!D105),'Control Sample Data'!D105&lt;$B$1,'Control Sample Data'!D105&gt;0),'Control Sample Data'!D105,$B$1),"")</f>
        <v/>
      </c>
      <c r="Q106" s="15" t="str">
        <f>IF(SUM('Control Sample Data'!E$3:E$98)&gt;10,IF(AND(ISNUMBER('Control Sample Data'!E105),'Control Sample Data'!E105&lt;$B$1,'Control Sample Data'!E105&gt;0),'Control Sample Data'!E105,$B$1),"")</f>
        <v/>
      </c>
      <c r="R106" s="15" t="str">
        <f>IF(SUM('Control Sample Data'!F$3:F$98)&gt;10,IF(AND(ISNUMBER('Control Sample Data'!F105),'Control Sample Data'!F105&lt;$B$1,'Control Sample Data'!F105&gt;0),'Control Sample Data'!F105,$B$1),"")</f>
        <v/>
      </c>
      <c r="S106" s="15" t="str">
        <f>IF(SUM('Control Sample Data'!G$3:G$98)&gt;10,IF(AND(ISNUMBER('Control Sample Data'!G105),'Control Sample Data'!G105&lt;$B$1,'Control Sample Data'!G105&gt;0),'Control Sample Data'!G105,$B$1),"")</f>
        <v/>
      </c>
      <c r="T106" s="15" t="str">
        <f>IF(SUM('Control Sample Data'!H$3:H$98)&gt;10,IF(AND(ISNUMBER('Control Sample Data'!H105),'Control Sample Data'!H105&lt;$B$1,'Control Sample Data'!H105&gt;0),'Control Sample Data'!H105,$B$1),"")</f>
        <v/>
      </c>
      <c r="U106" s="15" t="str">
        <f>IF(SUM('Control Sample Data'!I$3:I$98)&gt;10,IF(AND(ISNUMBER('Control Sample Data'!I105),'Control Sample Data'!I105&lt;$B$1,'Control Sample Data'!I105&gt;0),'Control Sample Data'!I105,$B$1),"")</f>
        <v/>
      </c>
      <c r="V106" s="15" t="str">
        <f>IF(SUM('Control Sample Data'!J$3:J$98)&gt;10,IF(AND(ISNUMBER('Control Sample Data'!J105),'Control Sample Data'!J105&lt;$B$1,'Control Sample Data'!J105&gt;0),'Control Sample Data'!J105,$B$1),"")</f>
        <v/>
      </c>
      <c r="W106" s="15" t="str">
        <f>IF(SUM('Control Sample Data'!K$3:K$98)&gt;10,IF(AND(ISNUMBER('Control Sample Data'!K105),'Control Sample Data'!K105&lt;$B$1,'Control Sample Data'!K105&gt;0),'Control Sample Data'!K105,$B$1),"")</f>
        <v/>
      </c>
      <c r="X106" s="15" t="str">
        <f>IF(SUM('Control Sample Data'!L$3:L$98)&gt;10,IF(AND(ISNUMBER('Control Sample Data'!L105),'Control Sample Data'!L105&lt;$B$1,'Control Sample Data'!L105&gt;0),'Control Sample Data'!L105,$B$1),"")</f>
        <v/>
      </c>
      <c r="Y106" s="39" t="str">
        <f>IF(SUM('Control Sample Data'!M$3:M$98)&gt;10,IF(AND(ISNUMBER('Control Sample Data'!M105),'Control Sample Data'!M105&lt;$B$1,'Control Sample Data'!M105&gt;0),'Control Sample Data'!M105,$B$1),"")</f>
        <v/>
      </c>
      <c r="Z106" s="36" t="str">
        <f>IF(ISERROR(VLOOKUP('Choose Housekeeping Genes'!$C9,Calculations!$C$100:$M$195,2,0)),"",VLOOKUP('Choose Housekeeping Genes'!$C9,Calculations!$C$100:$M$195,2,0))</f>
        <v/>
      </c>
      <c r="AA106" s="36" t="str">
        <f>IF(ISERROR(VLOOKUP('Choose Housekeeping Genes'!$C9,Calculations!$C$100:$M$195,3,0)),"",VLOOKUP('Choose Housekeeping Genes'!$C9,Calculations!$C$100:$M$195,3,0))</f>
        <v/>
      </c>
      <c r="AB106" s="36" t="str">
        <f>IF(ISERROR(VLOOKUP('Choose Housekeeping Genes'!$C9,Calculations!$C$100:$M$195,4,0)),"",VLOOKUP('Choose Housekeeping Genes'!$C9,Calculations!$C$100:$M$195,4,0))</f>
        <v/>
      </c>
      <c r="AC106" s="36" t="str">
        <f>IF(ISERROR(VLOOKUP('Choose Housekeeping Genes'!$C9,Calculations!$C$100:$M$195,5,0)),"",VLOOKUP('Choose Housekeeping Genes'!$C9,Calculations!$C$100:$M$195,5,0))</f>
        <v/>
      </c>
      <c r="AD106" s="36" t="str">
        <f>IF(ISERROR(VLOOKUP('Choose Housekeeping Genes'!$C9,Calculations!$C$100:$M$195,6,0)),"",VLOOKUP('Choose Housekeeping Genes'!$C9,Calculations!$C$100:$M$195,6,0))</f>
        <v/>
      </c>
      <c r="AE106" s="36" t="str">
        <f>IF(ISERROR(VLOOKUP('Choose Housekeeping Genes'!$C9,Calculations!$C$100:$M$195,7,0)),"",VLOOKUP('Choose Housekeeping Genes'!$C9,Calculations!$C$100:$M$195,7,0))</f>
        <v/>
      </c>
      <c r="AF106" s="36" t="str">
        <f>IF(ISERROR(VLOOKUP('Choose Housekeeping Genes'!$C9,Calculations!$C$100:$M$195,8,0)),"",VLOOKUP('Choose Housekeeping Genes'!$C9,Calculations!$C$100:$M$195,8,0))</f>
        <v/>
      </c>
      <c r="AG106" s="36" t="str">
        <f>IF(ISERROR(VLOOKUP('Choose Housekeeping Genes'!$C9,Calculations!$C$100:$M$195,9,0)),"",VLOOKUP('Choose Housekeeping Genes'!$C9,Calculations!$C$100:$M$195,9,0))</f>
        <v/>
      </c>
      <c r="AH106" s="36" t="str">
        <f>IF(ISERROR(VLOOKUP('Choose Housekeeping Genes'!$C9,Calculations!$C$100:$M$195,10,0)),"",VLOOKUP('Choose Housekeeping Genes'!$C9,Calculations!$C$100:$M$195,10,0))</f>
        <v/>
      </c>
      <c r="AI106" s="36" t="str">
        <f>IF(ISERROR(VLOOKUP('Choose Housekeeping Genes'!$C9,Calculations!$C$100:$M$195,11,0)),"",VLOOKUP('Choose Housekeeping Genes'!$C9,Calculations!$C$100:$M$195,11,0))</f>
        <v/>
      </c>
      <c r="AJ106" s="36" t="str">
        <f>IF(ISERROR(VLOOKUP('Choose Housekeeping Genes'!$C9,Calculations!$C$100:$Y$195,14,0)),"",VLOOKUP('Choose Housekeeping Genes'!$C9,Calculations!$C$100:$Y$195,14,0))</f>
        <v/>
      </c>
      <c r="AK106" s="36" t="str">
        <f>IF(ISERROR(VLOOKUP('Choose Housekeeping Genes'!$C9,Calculations!$C$100:$Y$195,15,0)),"",VLOOKUP('Choose Housekeeping Genes'!$C9,Calculations!$C$100:$Y$195,15,0))</f>
        <v/>
      </c>
      <c r="AL106" s="36" t="str">
        <f>IF(ISERROR(VLOOKUP('Choose Housekeeping Genes'!$C9,Calculations!$C$100:$Y$195,16,0)),"",VLOOKUP('Choose Housekeeping Genes'!$C9,Calculations!$C$100:$Y$195,16,0))</f>
        <v/>
      </c>
      <c r="AM106" s="36" t="str">
        <f>IF(ISERROR(VLOOKUP('Choose Housekeeping Genes'!$C9,Calculations!$C$100:$Y$195,17,0)),"",VLOOKUP('Choose Housekeeping Genes'!$C9,Calculations!$C$100:$Y$195,17,0))</f>
        <v/>
      </c>
      <c r="AN106" s="36" t="str">
        <f>IF(ISERROR(VLOOKUP('Choose Housekeeping Genes'!$C9,Calculations!$C$100:$Y$195,18,0)),"",VLOOKUP('Choose Housekeeping Genes'!$C9,Calculations!$C$100:$Y$195,18,0))</f>
        <v/>
      </c>
      <c r="AO106" s="36" t="str">
        <f>IF(ISERROR(VLOOKUP('Choose Housekeeping Genes'!$C9,Calculations!$C$100:$Y$195,19,0)),"",VLOOKUP('Choose Housekeeping Genes'!$C9,Calculations!$C$100:$Y$195,19,0))</f>
        <v/>
      </c>
      <c r="AP106" s="36" t="str">
        <f>IF(ISERROR(VLOOKUP('Choose Housekeeping Genes'!$C9,Calculations!$C$100:$Y$195,20,0)),"",VLOOKUP('Choose Housekeeping Genes'!$C9,Calculations!$C$100:$Y$195,20,0))</f>
        <v/>
      </c>
      <c r="AQ106" s="36" t="str">
        <f>IF(ISERROR(VLOOKUP('Choose Housekeeping Genes'!$C9,Calculations!$C$100:$Y$195,21,0)),"",VLOOKUP('Choose Housekeeping Genes'!$C9,Calculations!$C$100:$Y$195,21,0))</f>
        <v/>
      </c>
      <c r="AR106" s="36" t="str">
        <f>IF(ISERROR(VLOOKUP('Choose Housekeeping Genes'!$C9,Calculations!$C$100:$Y$195,22,0)),"",VLOOKUP('Choose Housekeeping Genes'!$C9,Calculations!$C$100:$Y$195,22,0))</f>
        <v/>
      </c>
      <c r="AS106" s="36" t="str">
        <f>IF(ISERROR(VLOOKUP('Choose Housekeeping Genes'!$C9,Calculations!$C$100:$Y$195,23,0)),"",VLOOKUP('Choose Housekeeping Genes'!$C9,Calculations!$C$100:$Y$195,23,0))</f>
        <v/>
      </c>
      <c r="AT106" s="34" t="str">
        <f t="shared" si="106"/>
        <v/>
      </c>
      <c r="AU106" s="34" t="str">
        <f t="shared" si="107"/>
        <v/>
      </c>
      <c r="AV106" s="34" t="str">
        <f t="shared" si="108"/>
        <v/>
      </c>
      <c r="AW106" s="34" t="str">
        <f t="shared" si="109"/>
        <v/>
      </c>
      <c r="AX106" s="34" t="str">
        <f t="shared" si="110"/>
        <v/>
      </c>
      <c r="AY106" s="34" t="str">
        <f t="shared" si="111"/>
        <v/>
      </c>
      <c r="AZ106" s="34" t="str">
        <f t="shared" si="112"/>
        <v/>
      </c>
      <c r="BA106" s="34" t="str">
        <f t="shared" si="113"/>
        <v/>
      </c>
      <c r="BB106" s="34" t="str">
        <f t="shared" si="114"/>
        <v/>
      </c>
      <c r="BC106" s="34" t="str">
        <f t="shared" si="115"/>
        <v/>
      </c>
      <c r="BD106" s="34" t="str">
        <f t="shared" si="117"/>
        <v/>
      </c>
      <c r="BE106" s="34" t="str">
        <f t="shared" si="118"/>
        <v/>
      </c>
      <c r="BF106" s="34" t="str">
        <f t="shared" si="119"/>
        <v/>
      </c>
      <c r="BG106" s="34" t="str">
        <f t="shared" si="120"/>
        <v/>
      </c>
      <c r="BH106" s="34" t="str">
        <f t="shared" si="121"/>
        <v/>
      </c>
      <c r="BI106" s="34" t="str">
        <f t="shared" si="122"/>
        <v/>
      </c>
      <c r="BJ106" s="34" t="str">
        <f t="shared" si="123"/>
        <v/>
      </c>
      <c r="BK106" s="34" t="str">
        <f t="shared" si="124"/>
        <v/>
      </c>
      <c r="BL106" s="34" t="str">
        <f t="shared" si="125"/>
        <v/>
      </c>
      <c r="BM106" s="34" t="str">
        <f t="shared" si="126"/>
        <v/>
      </c>
      <c r="BN106" s="36" t="e">
        <f t="shared" si="127"/>
        <v>#DIV/0!</v>
      </c>
      <c r="BO106" s="36" t="e">
        <f t="shared" si="128"/>
        <v>#DIV/0!</v>
      </c>
      <c r="BP106" s="37" t="str">
        <f t="shared" si="86"/>
        <v/>
      </c>
      <c r="BQ106" s="37" t="str">
        <f t="shared" si="87"/>
        <v/>
      </c>
      <c r="BR106" s="37" t="str">
        <f t="shared" si="88"/>
        <v/>
      </c>
      <c r="BS106" s="37" t="str">
        <f t="shared" si="89"/>
        <v/>
      </c>
      <c r="BT106" s="37" t="str">
        <f t="shared" si="90"/>
        <v/>
      </c>
      <c r="BU106" s="37" t="str">
        <f t="shared" si="91"/>
        <v/>
      </c>
      <c r="BV106" s="37" t="str">
        <f t="shared" si="92"/>
        <v/>
      </c>
      <c r="BW106" s="37" t="str">
        <f t="shared" si="93"/>
        <v/>
      </c>
      <c r="BX106" s="37" t="str">
        <f t="shared" si="94"/>
        <v/>
      </c>
      <c r="BY106" s="37" t="str">
        <f t="shared" si="95"/>
        <v/>
      </c>
      <c r="BZ106" s="37" t="str">
        <f t="shared" si="96"/>
        <v/>
      </c>
      <c r="CA106" s="37" t="str">
        <f t="shared" si="97"/>
        <v/>
      </c>
      <c r="CB106" s="37" t="str">
        <f t="shared" si="98"/>
        <v/>
      </c>
      <c r="CC106" s="37" t="str">
        <f t="shared" si="99"/>
        <v/>
      </c>
      <c r="CD106" s="37" t="str">
        <f t="shared" si="100"/>
        <v/>
      </c>
      <c r="CE106" s="37" t="str">
        <f t="shared" si="101"/>
        <v/>
      </c>
      <c r="CF106" s="37" t="str">
        <f t="shared" si="102"/>
        <v/>
      </c>
      <c r="CG106" s="37" t="str">
        <f t="shared" si="103"/>
        <v/>
      </c>
      <c r="CH106" s="37" t="str">
        <f t="shared" si="104"/>
        <v/>
      </c>
      <c r="CI106" s="37" t="str">
        <f t="shared" si="105"/>
        <v/>
      </c>
    </row>
    <row r="107" spans="1:87" ht="12.75">
      <c r="A107" s="16"/>
      <c r="B107" s="14" t="str">
        <f>IF('Gene Table'!D106="","",'Gene Table'!D106)</f>
        <v>NM_005652</v>
      </c>
      <c r="C107" s="14" t="s">
        <v>37</v>
      </c>
      <c r="D107" s="15" t="str">
        <f>IF(SUM('Test Sample Data'!D$3:D$98)&gt;10,IF(AND(ISNUMBER('Test Sample Data'!D106),'Test Sample Data'!D106&lt;$B$1,'Test Sample Data'!D106&gt;0),'Test Sample Data'!D106,$B$1),"")</f>
        <v/>
      </c>
      <c r="E107" s="15" t="str">
        <f>IF(SUM('Test Sample Data'!E$3:E$98)&gt;10,IF(AND(ISNUMBER('Test Sample Data'!E106),'Test Sample Data'!E106&lt;$B$1,'Test Sample Data'!E106&gt;0),'Test Sample Data'!E106,$B$1),"")</f>
        <v/>
      </c>
      <c r="F107" s="15" t="str">
        <f>IF(SUM('Test Sample Data'!F$3:F$98)&gt;10,IF(AND(ISNUMBER('Test Sample Data'!F106),'Test Sample Data'!F106&lt;$B$1,'Test Sample Data'!F106&gt;0),'Test Sample Data'!F106,$B$1),"")</f>
        <v/>
      </c>
      <c r="G107" s="15" t="str">
        <f>IF(SUM('Test Sample Data'!G$3:G$98)&gt;10,IF(AND(ISNUMBER('Test Sample Data'!G106),'Test Sample Data'!G106&lt;$B$1,'Test Sample Data'!G106&gt;0),'Test Sample Data'!G106,$B$1),"")</f>
        <v/>
      </c>
      <c r="H107" s="15" t="str">
        <f>IF(SUM('Test Sample Data'!H$3:H$98)&gt;10,IF(AND(ISNUMBER('Test Sample Data'!H106),'Test Sample Data'!H106&lt;$B$1,'Test Sample Data'!H106&gt;0),'Test Sample Data'!H106,$B$1),"")</f>
        <v/>
      </c>
      <c r="I107" s="15" t="str">
        <f>IF(SUM('Test Sample Data'!I$3:I$98)&gt;10,IF(AND(ISNUMBER('Test Sample Data'!I106),'Test Sample Data'!I106&lt;$B$1,'Test Sample Data'!I106&gt;0),'Test Sample Data'!I106,$B$1),"")</f>
        <v/>
      </c>
      <c r="J107" s="15" t="str">
        <f>IF(SUM('Test Sample Data'!J$3:J$98)&gt;10,IF(AND(ISNUMBER('Test Sample Data'!J106),'Test Sample Data'!J106&lt;$B$1,'Test Sample Data'!J106&gt;0),'Test Sample Data'!J106,$B$1),"")</f>
        <v/>
      </c>
      <c r="K107" s="15" t="str">
        <f>IF(SUM('Test Sample Data'!K$3:K$98)&gt;10,IF(AND(ISNUMBER('Test Sample Data'!K106),'Test Sample Data'!K106&lt;$B$1,'Test Sample Data'!K106&gt;0),'Test Sample Data'!K106,$B$1),"")</f>
        <v/>
      </c>
      <c r="L107" s="15" t="str">
        <f>IF(SUM('Test Sample Data'!L$3:L$98)&gt;10,IF(AND(ISNUMBER('Test Sample Data'!L106),'Test Sample Data'!L106&lt;$B$1,'Test Sample Data'!L106&gt;0),'Test Sample Data'!L106,$B$1),"")</f>
        <v/>
      </c>
      <c r="M107" s="15" t="str">
        <f>IF(SUM('Test Sample Data'!M$3:M$98)&gt;10,IF(AND(ISNUMBER('Test Sample Data'!M106),'Test Sample Data'!M106&lt;$B$1,'Test Sample Data'!M106&gt;0),'Test Sample Data'!M106,$B$1),"")</f>
        <v/>
      </c>
      <c r="N107" s="15" t="str">
        <f>'Gene Table'!D106</f>
        <v>NM_005652</v>
      </c>
      <c r="O107" s="14" t="s">
        <v>37</v>
      </c>
      <c r="P107" s="15" t="str">
        <f>IF(SUM('Control Sample Data'!D$3:D$98)&gt;10,IF(AND(ISNUMBER('Control Sample Data'!D106),'Control Sample Data'!D106&lt;$B$1,'Control Sample Data'!D106&gt;0),'Control Sample Data'!D106,$B$1),"")</f>
        <v/>
      </c>
      <c r="Q107" s="15" t="str">
        <f>IF(SUM('Control Sample Data'!E$3:E$98)&gt;10,IF(AND(ISNUMBER('Control Sample Data'!E106),'Control Sample Data'!E106&lt;$B$1,'Control Sample Data'!E106&gt;0),'Control Sample Data'!E106,$B$1),"")</f>
        <v/>
      </c>
      <c r="R107" s="15" t="str">
        <f>IF(SUM('Control Sample Data'!F$3:F$98)&gt;10,IF(AND(ISNUMBER('Control Sample Data'!F106),'Control Sample Data'!F106&lt;$B$1,'Control Sample Data'!F106&gt;0),'Control Sample Data'!F106,$B$1),"")</f>
        <v/>
      </c>
      <c r="S107" s="15" t="str">
        <f>IF(SUM('Control Sample Data'!G$3:G$98)&gt;10,IF(AND(ISNUMBER('Control Sample Data'!G106),'Control Sample Data'!G106&lt;$B$1,'Control Sample Data'!G106&gt;0),'Control Sample Data'!G106,$B$1),"")</f>
        <v/>
      </c>
      <c r="T107" s="15" t="str">
        <f>IF(SUM('Control Sample Data'!H$3:H$98)&gt;10,IF(AND(ISNUMBER('Control Sample Data'!H106),'Control Sample Data'!H106&lt;$B$1,'Control Sample Data'!H106&gt;0),'Control Sample Data'!H106,$B$1),"")</f>
        <v/>
      </c>
      <c r="U107" s="15" t="str">
        <f>IF(SUM('Control Sample Data'!I$3:I$98)&gt;10,IF(AND(ISNUMBER('Control Sample Data'!I106),'Control Sample Data'!I106&lt;$B$1,'Control Sample Data'!I106&gt;0),'Control Sample Data'!I106,$B$1),"")</f>
        <v/>
      </c>
      <c r="V107" s="15" t="str">
        <f>IF(SUM('Control Sample Data'!J$3:J$98)&gt;10,IF(AND(ISNUMBER('Control Sample Data'!J106),'Control Sample Data'!J106&lt;$B$1,'Control Sample Data'!J106&gt;0),'Control Sample Data'!J106,$B$1),"")</f>
        <v/>
      </c>
      <c r="W107" s="15" t="str">
        <f>IF(SUM('Control Sample Data'!K$3:K$98)&gt;10,IF(AND(ISNUMBER('Control Sample Data'!K106),'Control Sample Data'!K106&lt;$B$1,'Control Sample Data'!K106&gt;0),'Control Sample Data'!K106,$B$1),"")</f>
        <v/>
      </c>
      <c r="X107" s="15" t="str">
        <f>IF(SUM('Control Sample Data'!L$3:L$98)&gt;10,IF(AND(ISNUMBER('Control Sample Data'!L106),'Control Sample Data'!L106&lt;$B$1,'Control Sample Data'!L106&gt;0),'Control Sample Data'!L106,$B$1),"")</f>
        <v/>
      </c>
      <c r="Y107" s="39" t="str">
        <f>IF(SUM('Control Sample Data'!M$3:M$98)&gt;10,IF(AND(ISNUMBER('Control Sample Data'!M106),'Control Sample Data'!M106&lt;$B$1,'Control Sample Data'!M106&gt;0),'Control Sample Data'!M106,$B$1),"")</f>
        <v/>
      </c>
      <c r="Z107" s="36" t="str">
        <f>IF(ISERROR(VLOOKUP('Choose Housekeeping Genes'!$C10,Calculations!$C$100:$M$195,2,0)),"",VLOOKUP('Choose Housekeeping Genes'!$C10,Calculations!$C$100:$M$195,2,0))</f>
        <v/>
      </c>
      <c r="AA107" s="36" t="str">
        <f>IF(ISERROR(VLOOKUP('Choose Housekeeping Genes'!$C10,Calculations!$C$100:$M$195,3,0)),"",VLOOKUP('Choose Housekeeping Genes'!$C10,Calculations!$C$100:$M$195,3,0))</f>
        <v/>
      </c>
      <c r="AB107" s="36" t="str">
        <f>IF(ISERROR(VLOOKUP('Choose Housekeeping Genes'!$C10,Calculations!$C$100:$M$195,4,0)),"",VLOOKUP('Choose Housekeeping Genes'!$C10,Calculations!$C$100:$M$195,4,0))</f>
        <v/>
      </c>
      <c r="AC107" s="36" t="str">
        <f>IF(ISERROR(VLOOKUP('Choose Housekeeping Genes'!$C10,Calculations!$C$100:$M$195,5,0)),"",VLOOKUP('Choose Housekeeping Genes'!$C10,Calculations!$C$100:$M$195,5,0))</f>
        <v/>
      </c>
      <c r="AD107" s="36" t="str">
        <f>IF(ISERROR(VLOOKUP('Choose Housekeeping Genes'!$C10,Calculations!$C$100:$M$195,6,0)),"",VLOOKUP('Choose Housekeeping Genes'!$C10,Calculations!$C$100:$M$195,6,0))</f>
        <v/>
      </c>
      <c r="AE107" s="36" t="str">
        <f>IF(ISERROR(VLOOKUP('Choose Housekeeping Genes'!$C10,Calculations!$C$100:$M$195,7,0)),"",VLOOKUP('Choose Housekeeping Genes'!$C10,Calculations!$C$100:$M$195,7,0))</f>
        <v/>
      </c>
      <c r="AF107" s="36" t="str">
        <f>IF(ISERROR(VLOOKUP('Choose Housekeeping Genes'!$C10,Calculations!$C$100:$M$195,8,0)),"",VLOOKUP('Choose Housekeeping Genes'!$C10,Calculations!$C$100:$M$195,8,0))</f>
        <v/>
      </c>
      <c r="AG107" s="36" t="str">
        <f>IF(ISERROR(VLOOKUP('Choose Housekeeping Genes'!$C10,Calculations!$C$100:$M$195,9,0)),"",VLOOKUP('Choose Housekeeping Genes'!$C10,Calculations!$C$100:$M$195,9,0))</f>
        <v/>
      </c>
      <c r="AH107" s="36" t="str">
        <f>IF(ISERROR(VLOOKUP('Choose Housekeeping Genes'!$C10,Calculations!$C$100:$M$195,10,0)),"",VLOOKUP('Choose Housekeeping Genes'!$C10,Calculations!$C$100:$M$195,10,0))</f>
        <v/>
      </c>
      <c r="AI107" s="36" t="str">
        <f>IF(ISERROR(VLOOKUP('Choose Housekeeping Genes'!$C10,Calculations!$C$100:$M$195,11,0)),"",VLOOKUP('Choose Housekeeping Genes'!$C10,Calculations!$C$100:$M$195,11,0))</f>
        <v/>
      </c>
      <c r="AJ107" s="36" t="str">
        <f>IF(ISERROR(VLOOKUP('Choose Housekeeping Genes'!$C10,Calculations!$C$100:$Y$195,14,0)),"",VLOOKUP('Choose Housekeeping Genes'!$C10,Calculations!$C$100:$Y$195,14,0))</f>
        <v/>
      </c>
      <c r="AK107" s="36" t="str">
        <f>IF(ISERROR(VLOOKUP('Choose Housekeeping Genes'!$C10,Calculations!$C$100:$Y$195,15,0)),"",VLOOKUP('Choose Housekeeping Genes'!$C10,Calculations!$C$100:$Y$195,15,0))</f>
        <v/>
      </c>
      <c r="AL107" s="36" t="str">
        <f>IF(ISERROR(VLOOKUP('Choose Housekeeping Genes'!$C10,Calculations!$C$100:$Y$195,16,0)),"",VLOOKUP('Choose Housekeeping Genes'!$C10,Calculations!$C$100:$Y$195,16,0))</f>
        <v/>
      </c>
      <c r="AM107" s="36" t="str">
        <f>IF(ISERROR(VLOOKUP('Choose Housekeeping Genes'!$C10,Calculations!$C$100:$Y$195,17,0)),"",VLOOKUP('Choose Housekeeping Genes'!$C10,Calculations!$C$100:$Y$195,17,0))</f>
        <v/>
      </c>
      <c r="AN107" s="36" t="str">
        <f>IF(ISERROR(VLOOKUP('Choose Housekeeping Genes'!$C10,Calculations!$C$100:$Y$195,18,0)),"",VLOOKUP('Choose Housekeeping Genes'!$C10,Calculations!$C$100:$Y$195,18,0))</f>
        <v/>
      </c>
      <c r="AO107" s="36" t="str">
        <f>IF(ISERROR(VLOOKUP('Choose Housekeeping Genes'!$C10,Calculations!$C$100:$Y$195,19,0)),"",VLOOKUP('Choose Housekeeping Genes'!$C10,Calculations!$C$100:$Y$195,19,0))</f>
        <v/>
      </c>
      <c r="AP107" s="36" t="str">
        <f>IF(ISERROR(VLOOKUP('Choose Housekeeping Genes'!$C10,Calculations!$C$100:$Y$195,20,0)),"",VLOOKUP('Choose Housekeeping Genes'!$C10,Calculations!$C$100:$Y$195,20,0))</f>
        <v/>
      </c>
      <c r="AQ107" s="36" t="str">
        <f>IF(ISERROR(VLOOKUP('Choose Housekeeping Genes'!$C10,Calculations!$C$100:$Y$195,21,0)),"",VLOOKUP('Choose Housekeeping Genes'!$C10,Calculations!$C$100:$Y$195,21,0))</f>
        <v/>
      </c>
      <c r="AR107" s="36" t="str">
        <f>IF(ISERROR(VLOOKUP('Choose Housekeeping Genes'!$C10,Calculations!$C$100:$Y$195,22,0)),"",VLOOKUP('Choose Housekeeping Genes'!$C10,Calculations!$C$100:$Y$195,22,0))</f>
        <v/>
      </c>
      <c r="AS107" s="36" t="str">
        <f>IF(ISERROR(VLOOKUP('Choose Housekeeping Genes'!$C10,Calculations!$C$100:$Y$195,23,0)),"",VLOOKUP('Choose Housekeeping Genes'!$C10,Calculations!$C$100:$Y$195,23,0))</f>
        <v/>
      </c>
      <c r="AT107" s="34" t="str">
        <f t="shared" si="106"/>
        <v/>
      </c>
      <c r="AU107" s="34" t="str">
        <f t="shared" si="107"/>
        <v/>
      </c>
      <c r="AV107" s="34" t="str">
        <f t="shared" si="108"/>
        <v/>
      </c>
      <c r="AW107" s="34" t="str">
        <f t="shared" si="109"/>
        <v/>
      </c>
      <c r="AX107" s="34" t="str">
        <f t="shared" si="110"/>
        <v/>
      </c>
      <c r="AY107" s="34" t="str">
        <f t="shared" si="111"/>
        <v/>
      </c>
      <c r="AZ107" s="34" t="str">
        <f t="shared" si="112"/>
        <v/>
      </c>
      <c r="BA107" s="34" t="str">
        <f t="shared" si="113"/>
        <v/>
      </c>
      <c r="BB107" s="34" t="str">
        <f t="shared" si="114"/>
        <v/>
      </c>
      <c r="BC107" s="34" t="str">
        <f t="shared" si="115"/>
        <v/>
      </c>
      <c r="BD107" s="34" t="str">
        <f t="shared" si="117"/>
        <v/>
      </c>
      <c r="BE107" s="34" t="str">
        <f t="shared" si="118"/>
        <v/>
      </c>
      <c r="BF107" s="34" t="str">
        <f t="shared" si="119"/>
        <v/>
      </c>
      <c r="BG107" s="34" t="str">
        <f t="shared" si="120"/>
        <v/>
      </c>
      <c r="BH107" s="34" t="str">
        <f t="shared" si="121"/>
        <v/>
      </c>
      <c r="BI107" s="34" t="str">
        <f t="shared" si="122"/>
        <v/>
      </c>
      <c r="BJ107" s="34" t="str">
        <f t="shared" si="123"/>
        <v/>
      </c>
      <c r="BK107" s="34" t="str">
        <f t="shared" si="124"/>
        <v/>
      </c>
      <c r="BL107" s="34" t="str">
        <f t="shared" si="125"/>
        <v/>
      </c>
      <c r="BM107" s="34" t="str">
        <f t="shared" si="126"/>
        <v/>
      </c>
      <c r="BN107" s="36" t="e">
        <f t="shared" si="127"/>
        <v>#DIV/0!</v>
      </c>
      <c r="BO107" s="36" t="e">
        <f t="shared" si="128"/>
        <v>#DIV/0!</v>
      </c>
      <c r="BP107" s="37" t="str">
        <f t="shared" si="86"/>
        <v/>
      </c>
      <c r="BQ107" s="37" t="str">
        <f t="shared" si="87"/>
        <v/>
      </c>
      <c r="BR107" s="37" t="str">
        <f t="shared" si="88"/>
        <v/>
      </c>
      <c r="BS107" s="37" t="str">
        <f t="shared" si="89"/>
        <v/>
      </c>
      <c r="BT107" s="37" t="str">
        <f t="shared" si="90"/>
        <v/>
      </c>
      <c r="BU107" s="37" t="str">
        <f t="shared" si="91"/>
        <v/>
      </c>
      <c r="BV107" s="37" t="str">
        <f t="shared" si="92"/>
        <v/>
      </c>
      <c r="BW107" s="37" t="str">
        <f t="shared" si="93"/>
        <v/>
      </c>
      <c r="BX107" s="37" t="str">
        <f t="shared" si="94"/>
        <v/>
      </c>
      <c r="BY107" s="37" t="str">
        <f t="shared" si="95"/>
        <v/>
      </c>
      <c r="BZ107" s="37" t="str">
        <f t="shared" si="96"/>
        <v/>
      </c>
      <c r="CA107" s="37" t="str">
        <f t="shared" si="97"/>
        <v/>
      </c>
      <c r="CB107" s="37" t="str">
        <f t="shared" si="98"/>
        <v/>
      </c>
      <c r="CC107" s="37" t="str">
        <f t="shared" si="99"/>
        <v/>
      </c>
      <c r="CD107" s="37" t="str">
        <f t="shared" si="100"/>
        <v/>
      </c>
      <c r="CE107" s="37" t="str">
        <f t="shared" si="101"/>
        <v/>
      </c>
      <c r="CF107" s="37" t="str">
        <f t="shared" si="102"/>
        <v/>
      </c>
      <c r="CG107" s="37" t="str">
        <f t="shared" si="103"/>
        <v/>
      </c>
      <c r="CH107" s="37" t="str">
        <f t="shared" si="104"/>
        <v/>
      </c>
      <c r="CI107" s="37" t="str">
        <f t="shared" si="105"/>
        <v/>
      </c>
    </row>
    <row r="108" spans="1:87" ht="12.75">
      <c r="A108" s="16"/>
      <c r="B108" s="14" t="str">
        <f>IF('Gene Table'!D107="","",'Gene Table'!D107)</f>
        <v>NM_003218</v>
      </c>
      <c r="C108" s="14" t="s">
        <v>41</v>
      </c>
      <c r="D108" s="15" t="str">
        <f>IF(SUM('Test Sample Data'!D$3:D$98)&gt;10,IF(AND(ISNUMBER('Test Sample Data'!D107),'Test Sample Data'!D107&lt;$B$1,'Test Sample Data'!D107&gt;0),'Test Sample Data'!D107,$B$1),"")</f>
        <v/>
      </c>
      <c r="E108" s="15" t="str">
        <f>IF(SUM('Test Sample Data'!E$3:E$98)&gt;10,IF(AND(ISNUMBER('Test Sample Data'!E107),'Test Sample Data'!E107&lt;$B$1,'Test Sample Data'!E107&gt;0),'Test Sample Data'!E107,$B$1),"")</f>
        <v/>
      </c>
      <c r="F108" s="15" t="str">
        <f>IF(SUM('Test Sample Data'!F$3:F$98)&gt;10,IF(AND(ISNUMBER('Test Sample Data'!F107),'Test Sample Data'!F107&lt;$B$1,'Test Sample Data'!F107&gt;0),'Test Sample Data'!F107,$B$1),"")</f>
        <v/>
      </c>
      <c r="G108" s="15" t="str">
        <f>IF(SUM('Test Sample Data'!G$3:G$98)&gt;10,IF(AND(ISNUMBER('Test Sample Data'!G107),'Test Sample Data'!G107&lt;$B$1,'Test Sample Data'!G107&gt;0),'Test Sample Data'!G107,$B$1),"")</f>
        <v/>
      </c>
      <c r="H108" s="15" t="str">
        <f>IF(SUM('Test Sample Data'!H$3:H$98)&gt;10,IF(AND(ISNUMBER('Test Sample Data'!H107),'Test Sample Data'!H107&lt;$B$1,'Test Sample Data'!H107&gt;0),'Test Sample Data'!H107,$B$1),"")</f>
        <v/>
      </c>
      <c r="I108" s="15" t="str">
        <f>IF(SUM('Test Sample Data'!I$3:I$98)&gt;10,IF(AND(ISNUMBER('Test Sample Data'!I107),'Test Sample Data'!I107&lt;$B$1,'Test Sample Data'!I107&gt;0),'Test Sample Data'!I107,$B$1),"")</f>
        <v/>
      </c>
      <c r="J108" s="15" t="str">
        <f>IF(SUM('Test Sample Data'!J$3:J$98)&gt;10,IF(AND(ISNUMBER('Test Sample Data'!J107),'Test Sample Data'!J107&lt;$B$1,'Test Sample Data'!J107&gt;0),'Test Sample Data'!J107,$B$1),"")</f>
        <v/>
      </c>
      <c r="K108" s="15" t="str">
        <f>IF(SUM('Test Sample Data'!K$3:K$98)&gt;10,IF(AND(ISNUMBER('Test Sample Data'!K107),'Test Sample Data'!K107&lt;$B$1,'Test Sample Data'!K107&gt;0),'Test Sample Data'!K107,$B$1),"")</f>
        <v/>
      </c>
      <c r="L108" s="15" t="str">
        <f>IF(SUM('Test Sample Data'!L$3:L$98)&gt;10,IF(AND(ISNUMBER('Test Sample Data'!L107),'Test Sample Data'!L107&lt;$B$1,'Test Sample Data'!L107&gt;0),'Test Sample Data'!L107,$B$1),"")</f>
        <v/>
      </c>
      <c r="M108" s="15" t="str">
        <f>IF(SUM('Test Sample Data'!M$3:M$98)&gt;10,IF(AND(ISNUMBER('Test Sample Data'!M107),'Test Sample Data'!M107&lt;$B$1,'Test Sample Data'!M107&gt;0),'Test Sample Data'!M107,$B$1),"")</f>
        <v/>
      </c>
      <c r="N108" s="15" t="str">
        <f>'Gene Table'!D107</f>
        <v>NM_003218</v>
      </c>
      <c r="O108" s="14" t="s">
        <v>41</v>
      </c>
      <c r="P108" s="15" t="str">
        <f>IF(SUM('Control Sample Data'!D$3:D$98)&gt;10,IF(AND(ISNUMBER('Control Sample Data'!D107),'Control Sample Data'!D107&lt;$B$1,'Control Sample Data'!D107&gt;0),'Control Sample Data'!D107,$B$1),"")</f>
        <v/>
      </c>
      <c r="Q108" s="15" t="str">
        <f>IF(SUM('Control Sample Data'!E$3:E$98)&gt;10,IF(AND(ISNUMBER('Control Sample Data'!E107),'Control Sample Data'!E107&lt;$B$1,'Control Sample Data'!E107&gt;0),'Control Sample Data'!E107,$B$1),"")</f>
        <v/>
      </c>
      <c r="R108" s="15" t="str">
        <f>IF(SUM('Control Sample Data'!F$3:F$98)&gt;10,IF(AND(ISNUMBER('Control Sample Data'!F107),'Control Sample Data'!F107&lt;$B$1,'Control Sample Data'!F107&gt;0),'Control Sample Data'!F107,$B$1),"")</f>
        <v/>
      </c>
      <c r="S108" s="15" t="str">
        <f>IF(SUM('Control Sample Data'!G$3:G$98)&gt;10,IF(AND(ISNUMBER('Control Sample Data'!G107),'Control Sample Data'!G107&lt;$B$1,'Control Sample Data'!G107&gt;0),'Control Sample Data'!G107,$B$1),"")</f>
        <v/>
      </c>
      <c r="T108" s="15" t="str">
        <f>IF(SUM('Control Sample Data'!H$3:H$98)&gt;10,IF(AND(ISNUMBER('Control Sample Data'!H107),'Control Sample Data'!H107&lt;$B$1,'Control Sample Data'!H107&gt;0),'Control Sample Data'!H107,$B$1),"")</f>
        <v/>
      </c>
      <c r="U108" s="15" t="str">
        <f>IF(SUM('Control Sample Data'!I$3:I$98)&gt;10,IF(AND(ISNUMBER('Control Sample Data'!I107),'Control Sample Data'!I107&lt;$B$1,'Control Sample Data'!I107&gt;0),'Control Sample Data'!I107,$B$1),"")</f>
        <v/>
      </c>
      <c r="V108" s="15" t="str">
        <f>IF(SUM('Control Sample Data'!J$3:J$98)&gt;10,IF(AND(ISNUMBER('Control Sample Data'!J107),'Control Sample Data'!J107&lt;$B$1,'Control Sample Data'!J107&gt;0),'Control Sample Data'!J107,$B$1),"")</f>
        <v/>
      </c>
      <c r="W108" s="15" t="str">
        <f>IF(SUM('Control Sample Data'!K$3:K$98)&gt;10,IF(AND(ISNUMBER('Control Sample Data'!K107),'Control Sample Data'!K107&lt;$B$1,'Control Sample Data'!K107&gt;0),'Control Sample Data'!K107,$B$1),"")</f>
        <v/>
      </c>
      <c r="X108" s="15" t="str">
        <f>IF(SUM('Control Sample Data'!L$3:L$98)&gt;10,IF(AND(ISNUMBER('Control Sample Data'!L107),'Control Sample Data'!L107&lt;$B$1,'Control Sample Data'!L107&gt;0),'Control Sample Data'!L107,$B$1),"")</f>
        <v/>
      </c>
      <c r="Y108" s="39" t="str">
        <f>IF(SUM('Control Sample Data'!M$3:M$98)&gt;10,IF(AND(ISNUMBER('Control Sample Data'!M107),'Control Sample Data'!M107&lt;$B$1,'Control Sample Data'!M107&gt;0),'Control Sample Data'!M107,$B$1),"")</f>
        <v/>
      </c>
      <c r="Z108" s="36" t="str">
        <f>IF(ISERROR(VLOOKUP('Choose Housekeeping Genes'!$C11,Calculations!$C$100:$M$195,2,0)),"",VLOOKUP('Choose Housekeeping Genes'!$C11,Calculations!$C$100:$M$195,2,0))</f>
        <v/>
      </c>
      <c r="AA108" s="36" t="str">
        <f>IF(ISERROR(VLOOKUP('Choose Housekeeping Genes'!$C11,Calculations!$C$100:$M$195,3,0)),"",VLOOKUP('Choose Housekeeping Genes'!$C11,Calculations!$C$100:$M$195,3,0))</f>
        <v/>
      </c>
      <c r="AB108" s="36" t="str">
        <f>IF(ISERROR(VLOOKUP('Choose Housekeeping Genes'!$C11,Calculations!$C$100:$M$195,4,0)),"",VLOOKUP('Choose Housekeeping Genes'!$C11,Calculations!$C$100:$M$195,4,0))</f>
        <v/>
      </c>
      <c r="AC108" s="36" t="str">
        <f>IF(ISERROR(VLOOKUP('Choose Housekeeping Genes'!$C11,Calculations!$C$100:$M$195,5,0)),"",VLOOKUP('Choose Housekeeping Genes'!$C11,Calculations!$C$100:$M$195,5,0))</f>
        <v/>
      </c>
      <c r="AD108" s="36" t="str">
        <f>IF(ISERROR(VLOOKUP('Choose Housekeeping Genes'!$C11,Calculations!$C$100:$M$195,6,0)),"",VLOOKUP('Choose Housekeeping Genes'!$C11,Calculations!$C$100:$M$195,6,0))</f>
        <v/>
      </c>
      <c r="AE108" s="36" t="str">
        <f>IF(ISERROR(VLOOKUP('Choose Housekeeping Genes'!$C11,Calculations!$C$100:$M$195,7,0)),"",VLOOKUP('Choose Housekeeping Genes'!$C11,Calculations!$C$100:$M$195,7,0))</f>
        <v/>
      </c>
      <c r="AF108" s="36" t="str">
        <f>IF(ISERROR(VLOOKUP('Choose Housekeeping Genes'!$C11,Calculations!$C$100:$M$195,8,0)),"",VLOOKUP('Choose Housekeeping Genes'!$C11,Calculations!$C$100:$M$195,8,0))</f>
        <v/>
      </c>
      <c r="AG108" s="36" t="str">
        <f>IF(ISERROR(VLOOKUP('Choose Housekeeping Genes'!$C11,Calculations!$C$100:$M$195,9,0)),"",VLOOKUP('Choose Housekeeping Genes'!$C11,Calculations!$C$100:$M$195,9,0))</f>
        <v/>
      </c>
      <c r="AH108" s="36" t="str">
        <f>IF(ISERROR(VLOOKUP('Choose Housekeeping Genes'!$C11,Calculations!$C$100:$M$195,10,0)),"",VLOOKUP('Choose Housekeeping Genes'!$C11,Calculations!$C$100:$M$195,10,0))</f>
        <v/>
      </c>
      <c r="AI108" s="36" t="str">
        <f>IF(ISERROR(VLOOKUP('Choose Housekeeping Genes'!$C11,Calculations!$C$100:$M$195,11,0)),"",VLOOKUP('Choose Housekeeping Genes'!$C11,Calculations!$C$100:$M$195,11,0))</f>
        <v/>
      </c>
      <c r="AJ108" s="36" t="str">
        <f>IF(ISERROR(VLOOKUP('Choose Housekeeping Genes'!$C11,Calculations!$C$100:$Y$195,14,0)),"",VLOOKUP('Choose Housekeeping Genes'!$C11,Calculations!$C$100:$Y$195,14,0))</f>
        <v/>
      </c>
      <c r="AK108" s="36" t="str">
        <f>IF(ISERROR(VLOOKUP('Choose Housekeeping Genes'!$C11,Calculations!$C$100:$Y$195,15,0)),"",VLOOKUP('Choose Housekeeping Genes'!$C11,Calculations!$C$100:$Y$195,15,0))</f>
        <v/>
      </c>
      <c r="AL108" s="36" t="str">
        <f>IF(ISERROR(VLOOKUP('Choose Housekeeping Genes'!$C11,Calculations!$C$100:$Y$195,16,0)),"",VLOOKUP('Choose Housekeeping Genes'!$C11,Calculations!$C$100:$Y$195,16,0))</f>
        <v/>
      </c>
      <c r="AM108" s="36" t="str">
        <f>IF(ISERROR(VLOOKUP('Choose Housekeeping Genes'!$C11,Calculations!$C$100:$Y$195,17,0)),"",VLOOKUP('Choose Housekeeping Genes'!$C11,Calculations!$C$100:$Y$195,17,0))</f>
        <v/>
      </c>
      <c r="AN108" s="36" t="str">
        <f>IF(ISERROR(VLOOKUP('Choose Housekeeping Genes'!$C11,Calculations!$C$100:$Y$195,18,0)),"",VLOOKUP('Choose Housekeeping Genes'!$C11,Calculations!$C$100:$Y$195,18,0))</f>
        <v/>
      </c>
      <c r="AO108" s="36" t="str">
        <f>IF(ISERROR(VLOOKUP('Choose Housekeeping Genes'!$C11,Calculations!$C$100:$Y$195,19,0)),"",VLOOKUP('Choose Housekeeping Genes'!$C11,Calculations!$C$100:$Y$195,19,0))</f>
        <v/>
      </c>
      <c r="AP108" s="36" t="str">
        <f>IF(ISERROR(VLOOKUP('Choose Housekeeping Genes'!$C11,Calculations!$C$100:$Y$195,20,0)),"",VLOOKUP('Choose Housekeeping Genes'!$C11,Calculations!$C$100:$Y$195,20,0))</f>
        <v/>
      </c>
      <c r="AQ108" s="36" t="str">
        <f>IF(ISERROR(VLOOKUP('Choose Housekeeping Genes'!$C11,Calculations!$C$100:$Y$195,21,0)),"",VLOOKUP('Choose Housekeeping Genes'!$C11,Calculations!$C$100:$Y$195,21,0))</f>
        <v/>
      </c>
      <c r="AR108" s="36" t="str">
        <f>IF(ISERROR(VLOOKUP('Choose Housekeeping Genes'!$C11,Calculations!$C$100:$Y$195,22,0)),"",VLOOKUP('Choose Housekeeping Genes'!$C11,Calculations!$C$100:$Y$195,22,0))</f>
        <v/>
      </c>
      <c r="AS108" s="36" t="str">
        <f>IF(ISERROR(VLOOKUP('Choose Housekeeping Genes'!$C11,Calculations!$C$100:$Y$195,23,0)),"",VLOOKUP('Choose Housekeeping Genes'!$C11,Calculations!$C$100:$Y$195,23,0))</f>
        <v/>
      </c>
      <c r="AT108" s="34" t="str">
        <f t="shared" si="106"/>
        <v/>
      </c>
      <c r="AU108" s="34" t="str">
        <f t="shared" si="107"/>
        <v/>
      </c>
      <c r="AV108" s="34" t="str">
        <f t="shared" si="108"/>
        <v/>
      </c>
      <c r="AW108" s="34" t="str">
        <f t="shared" si="109"/>
        <v/>
      </c>
      <c r="AX108" s="34" t="str">
        <f t="shared" si="110"/>
        <v/>
      </c>
      <c r="AY108" s="34" t="str">
        <f t="shared" si="111"/>
        <v/>
      </c>
      <c r="AZ108" s="34" t="str">
        <f t="shared" si="112"/>
        <v/>
      </c>
      <c r="BA108" s="34" t="str">
        <f t="shared" si="113"/>
        <v/>
      </c>
      <c r="BB108" s="34" t="str">
        <f t="shared" si="114"/>
        <v/>
      </c>
      <c r="BC108" s="34" t="str">
        <f t="shared" si="115"/>
        <v/>
      </c>
      <c r="BD108" s="34" t="str">
        <f t="shared" si="117"/>
        <v/>
      </c>
      <c r="BE108" s="34" t="str">
        <f t="shared" si="118"/>
        <v/>
      </c>
      <c r="BF108" s="34" t="str">
        <f t="shared" si="119"/>
        <v/>
      </c>
      <c r="BG108" s="34" t="str">
        <f t="shared" si="120"/>
        <v/>
      </c>
      <c r="BH108" s="34" t="str">
        <f t="shared" si="121"/>
        <v/>
      </c>
      <c r="BI108" s="34" t="str">
        <f t="shared" si="122"/>
        <v/>
      </c>
      <c r="BJ108" s="34" t="str">
        <f t="shared" si="123"/>
        <v/>
      </c>
      <c r="BK108" s="34" t="str">
        <f t="shared" si="124"/>
        <v/>
      </c>
      <c r="BL108" s="34" t="str">
        <f t="shared" si="125"/>
        <v/>
      </c>
      <c r="BM108" s="34" t="str">
        <f t="shared" si="126"/>
        <v/>
      </c>
      <c r="BN108" s="36" t="e">
        <f t="shared" si="127"/>
        <v>#DIV/0!</v>
      </c>
      <c r="BO108" s="36" t="e">
        <f t="shared" si="128"/>
        <v>#DIV/0!</v>
      </c>
      <c r="BP108" s="37" t="str">
        <f t="shared" si="86"/>
        <v/>
      </c>
      <c r="BQ108" s="37" t="str">
        <f t="shared" si="87"/>
        <v/>
      </c>
      <c r="BR108" s="37" t="str">
        <f t="shared" si="88"/>
        <v/>
      </c>
      <c r="BS108" s="37" t="str">
        <f t="shared" si="89"/>
        <v/>
      </c>
      <c r="BT108" s="37" t="str">
        <f t="shared" si="90"/>
        <v/>
      </c>
      <c r="BU108" s="37" t="str">
        <f t="shared" si="91"/>
        <v/>
      </c>
      <c r="BV108" s="37" t="str">
        <f t="shared" si="92"/>
        <v/>
      </c>
      <c r="BW108" s="37" t="str">
        <f t="shared" si="93"/>
        <v/>
      </c>
      <c r="BX108" s="37" t="str">
        <f t="shared" si="94"/>
        <v/>
      </c>
      <c r="BY108" s="37" t="str">
        <f t="shared" si="95"/>
        <v/>
      </c>
      <c r="BZ108" s="37" t="str">
        <f t="shared" si="96"/>
        <v/>
      </c>
      <c r="CA108" s="37" t="str">
        <f t="shared" si="97"/>
        <v/>
      </c>
      <c r="CB108" s="37" t="str">
        <f t="shared" si="98"/>
        <v/>
      </c>
      <c r="CC108" s="37" t="str">
        <f t="shared" si="99"/>
        <v/>
      </c>
      <c r="CD108" s="37" t="str">
        <f t="shared" si="100"/>
        <v/>
      </c>
      <c r="CE108" s="37" t="str">
        <f t="shared" si="101"/>
        <v/>
      </c>
      <c r="CF108" s="37" t="str">
        <f t="shared" si="102"/>
        <v/>
      </c>
      <c r="CG108" s="37" t="str">
        <f t="shared" si="103"/>
        <v/>
      </c>
      <c r="CH108" s="37" t="str">
        <f t="shared" si="104"/>
        <v/>
      </c>
      <c r="CI108" s="37" t="str">
        <f t="shared" si="105"/>
        <v/>
      </c>
    </row>
    <row r="109" spans="1:87" ht="12.75">
      <c r="A109" s="16"/>
      <c r="B109" s="14" t="str">
        <f>IF('Gene Table'!D108="","",'Gene Table'!D108)</f>
        <v>NM_003150</v>
      </c>
      <c r="C109" s="14" t="s">
        <v>45</v>
      </c>
      <c r="D109" s="15" t="str">
        <f>IF(SUM('Test Sample Data'!D$3:D$98)&gt;10,IF(AND(ISNUMBER('Test Sample Data'!D108),'Test Sample Data'!D108&lt;$B$1,'Test Sample Data'!D108&gt;0),'Test Sample Data'!D108,$B$1),"")</f>
        <v/>
      </c>
      <c r="E109" s="15" t="str">
        <f>IF(SUM('Test Sample Data'!E$3:E$98)&gt;10,IF(AND(ISNUMBER('Test Sample Data'!E108),'Test Sample Data'!E108&lt;$B$1,'Test Sample Data'!E108&gt;0),'Test Sample Data'!E108,$B$1),"")</f>
        <v/>
      </c>
      <c r="F109" s="15" t="str">
        <f>IF(SUM('Test Sample Data'!F$3:F$98)&gt;10,IF(AND(ISNUMBER('Test Sample Data'!F108),'Test Sample Data'!F108&lt;$B$1,'Test Sample Data'!F108&gt;0),'Test Sample Data'!F108,$B$1),"")</f>
        <v/>
      </c>
      <c r="G109" s="15" t="str">
        <f>IF(SUM('Test Sample Data'!G$3:G$98)&gt;10,IF(AND(ISNUMBER('Test Sample Data'!G108),'Test Sample Data'!G108&lt;$B$1,'Test Sample Data'!G108&gt;0),'Test Sample Data'!G108,$B$1),"")</f>
        <v/>
      </c>
      <c r="H109" s="15" t="str">
        <f>IF(SUM('Test Sample Data'!H$3:H$98)&gt;10,IF(AND(ISNUMBER('Test Sample Data'!H108),'Test Sample Data'!H108&lt;$B$1,'Test Sample Data'!H108&gt;0),'Test Sample Data'!H108,$B$1),"")</f>
        <v/>
      </c>
      <c r="I109" s="15" t="str">
        <f>IF(SUM('Test Sample Data'!I$3:I$98)&gt;10,IF(AND(ISNUMBER('Test Sample Data'!I108),'Test Sample Data'!I108&lt;$B$1,'Test Sample Data'!I108&gt;0),'Test Sample Data'!I108,$B$1),"")</f>
        <v/>
      </c>
      <c r="J109" s="15" t="str">
        <f>IF(SUM('Test Sample Data'!J$3:J$98)&gt;10,IF(AND(ISNUMBER('Test Sample Data'!J108),'Test Sample Data'!J108&lt;$B$1,'Test Sample Data'!J108&gt;0),'Test Sample Data'!J108,$B$1),"")</f>
        <v/>
      </c>
      <c r="K109" s="15" t="str">
        <f>IF(SUM('Test Sample Data'!K$3:K$98)&gt;10,IF(AND(ISNUMBER('Test Sample Data'!K108),'Test Sample Data'!K108&lt;$B$1,'Test Sample Data'!K108&gt;0),'Test Sample Data'!K108,$B$1),"")</f>
        <v/>
      </c>
      <c r="L109" s="15" t="str">
        <f>IF(SUM('Test Sample Data'!L$3:L$98)&gt;10,IF(AND(ISNUMBER('Test Sample Data'!L108),'Test Sample Data'!L108&lt;$B$1,'Test Sample Data'!L108&gt;0),'Test Sample Data'!L108,$B$1),"")</f>
        <v/>
      </c>
      <c r="M109" s="15" t="str">
        <f>IF(SUM('Test Sample Data'!M$3:M$98)&gt;10,IF(AND(ISNUMBER('Test Sample Data'!M108),'Test Sample Data'!M108&lt;$B$1,'Test Sample Data'!M108&gt;0),'Test Sample Data'!M108,$B$1),"")</f>
        <v/>
      </c>
      <c r="N109" s="15" t="str">
        <f>'Gene Table'!D108</f>
        <v>NM_003150</v>
      </c>
      <c r="O109" s="14" t="s">
        <v>45</v>
      </c>
      <c r="P109" s="15" t="str">
        <f>IF(SUM('Control Sample Data'!D$3:D$98)&gt;10,IF(AND(ISNUMBER('Control Sample Data'!D108),'Control Sample Data'!D108&lt;$B$1,'Control Sample Data'!D108&gt;0),'Control Sample Data'!D108,$B$1),"")</f>
        <v/>
      </c>
      <c r="Q109" s="15" t="str">
        <f>IF(SUM('Control Sample Data'!E$3:E$98)&gt;10,IF(AND(ISNUMBER('Control Sample Data'!E108),'Control Sample Data'!E108&lt;$B$1,'Control Sample Data'!E108&gt;0),'Control Sample Data'!E108,$B$1),"")</f>
        <v/>
      </c>
      <c r="R109" s="15" t="str">
        <f>IF(SUM('Control Sample Data'!F$3:F$98)&gt;10,IF(AND(ISNUMBER('Control Sample Data'!F108),'Control Sample Data'!F108&lt;$B$1,'Control Sample Data'!F108&gt;0),'Control Sample Data'!F108,$B$1),"")</f>
        <v/>
      </c>
      <c r="S109" s="15" t="str">
        <f>IF(SUM('Control Sample Data'!G$3:G$98)&gt;10,IF(AND(ISNUMBER('Control Sample Data'!G108),'Control Sample Data'!G108&lt;$B$1,'Control Sample Data'!G108&gt;0),'Control Sample Data'!G108,$B$1),"")</f>
        <v/>
      </c>
      <c r="T109" s="15" t="str">
        <f>IF(SUM('Control Sample Data'!H$3:H$98)&gt;10,IF(AND(ISNUMBER('Control Sample Data'!H108),'Control Sample Data'!H108&lt;$B$1,'Control Sample Data'!H108&gt;0),'Control Sample Data'!H108,$B$1),"")</f>
        <v/>
      </c>
      <c r="U109" s="15" t="str">
        <f>IF(SUM('Control Sample Data'!I$3:I$98)&gt;10,IF(AND(ISNUMBER('Control Sample Data'!I108),'Control Sample Data'!I108&lt;$B$1,'Control Sample Data'!I108&gt;0),'Control Sample Data'!I108,$B$1),"")</f>
        <v/>
      </c>
      <c r="V109" s="15" t="str">
        <f>IF(SUM('Control Sample Data'!J$3:J$98)&gt;10,IF(AND(ISNUMBER('Control Sample Data'!J108),'Control Sample Data'!J108&lt;$B$1,'Control Sample Data'!J108&gt;0),'Control Sample Data'!J108,$B$1),"")</f>
        <v/>
      </c>
      <c r="W109" s="15" t="str">
        <f>IF(SUM('Control Sample Data'!K$3:K$98)&gt;10,IF(AND(ISNUMBER('Control Sample Data'!K108),'Control Sample Data'!K108&lt;$B$1,'Control Sample Data'!K108&gt;0),'Control Sample Data'!K108,$B$1),"")</f>
        <v/>
      </c>
      <c r="X109" s="15" t="str">
        <f>IF(SUM('Control Sample Data'!L$3:L$98)&gt;10,IF(AND(ISNUMBER('Control Sample Data'!L108),'Control Sample Data'!L108&lt;$B$1,'Control Sample Data'!L108&gt;0),'Control Sample Data'!L108,$B$1),"")</f>
        <v/>
      </c>
      <c r="Y109" s="39" t="str">
        <f>IF(SUM('Control Sample Data'!M$3:M$98)&gt;10,IF(AND(ISNUMBER('Control Sample Data'!M108),'Control Sample Data'!M108&lt;$B$1,'Control Sample Data'!M108&gt;0),'Control Sample Data'!M108,$B$1),"")</f>
        <v/>
      </c>
      <c r="Z109" s="36" t="str">
        <f>IF(ISERROR(VLOOKUP('Choose Housekeeping Genes'!$C12,Calculations!$C$100:$M$195,2,0)),"",VLOOKUP('Choose Housekeeping Genes'!$C12,Calculations!$C$100:$M$195,2,0))</f>
        <v/>
      </c>
      <c r="AA109" s="36" t="str">
        <f>IF(ISERROR(VLOOKUP('Choose Housekeeping Genes'!$C12,Calculations!$C$100:$M$195,3,0)),"",VLOOKUP('Choose Housekeeping Genes'!$C12,Calculations!$C$100:$M$195,3,0))</f>
        <v/>
      </c>
      <c r="AB109" s="36" t="str">
        <f>IF(ISERROR(VLOOKUP('Choose Housekeeping Genes'!$C12,Calculations!$C$100:$M$195,4,0)),"",VLOOKUP('Choose Housekeeping Genes'!$C12,Calculations!$C$100:$M$195,4,0))</f>
        <v/>
      </c>
      <c r="AC109" s="36" t="str">
        <f>IF(ISERROR(VLOOKUP('Choose Housekeeping Genes'!$C12,Calculations!$C$100:$M$195,5,0)),"",VLOOKUP('Choose Housekeeping Genes'!$C12,Calculations!$C$100:$M$195,5,0))</f>
        <v/>
      </c>
      <c r="AD109" s="36" t="str">
        <f>IF(ISERROR(VLOOKUP('Choose Housekeeping Genes'!$C12,Calculations!$C$100:$M$195,6,0)),"",VLOOKUP('Choose Housekeeping Genes'!$C12,Calculations!$C$100:$M$195,6,0))</f>
        <v/>
      </c>
      <c r="AE109" s="36" t="str">
        <f>IF(ISERROR(VLOOKUP('Choose Housekeeping Genes'!$C12,Calculations!$C$100:$M$195,7,0)),"",VLOOKUP('Choose Housekeeping Genes'!$C12,Calculations!$C$100:$M$195,7,0))</f>
        <v/>
      </c>
      <c r="AF109" s="36" t="str">
        <f>IF(ISERROR(VLOOKUP('Choose Housekeeping Genes'!$C12,Calculations!$C$100:$M$195,8,0)),"",VLOOKUP('Choose Housekeeping Genes'!$C12,Calculations!$C$100:$M$195,8,0))</f>
        <v/>
      </c>
      <c r="AG109" s="36" t="str">
        <f>IF(ISERROR(VLOOKUP('Choose Housekeeping Genes'!$C12,Calculations!$C$100:$M$195,9,0)),"",VLOOKUP('Choose Housekeeping Genes'!$C12,Calculations!$C$100:$M$195,9,0))</f>
        <v/>
      </c>
      <c r="AH109" s="36" t="str">
        <f>IF(ISERROR(VLOOKUP('Choose Housekeeping Genes'!$C12,Calculations!$C$100:$M$195,10,0)),"",VLOOKUP('Choose Housekeeping Genes'!$C12,Calculations!$C$100:$M$195,10,0))</f>
        <v/>
      </c>
      <c r="AI109" s="36" t="str">
        <f>IF(ISERROR(VLOOKUP('Choose Housekeeping Genes'!$C12,Calculations!$C$100:$M$195,11,0)),"",VLOOKUP('Choose Housekeeping Genes'!$C12,Calculations!$C$100:$M$195,11,0))</f>
        <v/>
      </c>
      <c r="AJ109" s="36" t="str">
        <f>IF(ISERROR(VLOOKUP('Choose Housekeeping Genes'!$C12,Calculations!$C$100:$Y$195,14,0)),"",VLOOKUP('Choose Housekeeping Genes'!$C12,Calculations!$C$100:$Y$195,14,0))</f>
        <v/>
      </c>
      <c r="AK109" s="36" t="str">
        <f>IF(ISERROR(VLOOKUP('Choose Housekeeping Genes'!$C12,Calculations!$C$100:$Y$195,15,0)),"",VLOOKUP('Choose Housekeeping Genes'!$C12,Calculations!$C$100:$Y$195,15,0))</f>
        <v/>
      </c>
      <c r="AL109" s="36" t="str">
        <f>IF(ISERROR(VLOOKUP('Choose Housekeeping Genes'!$C12,Calculations!$C$100:$Y$195,16,0)),"",VLOOKUP('Choose Housekeeping Genes'!$C12,Calculations!$C$100:$Y$195,16,0))</f>
        <v/>
      </c>
      <c r="AM109" s="36" t="str">
        <f>IF(ISERROR(VLOOKUP('Choose Housekeeping Genes'!$C12,Calculations!$C$100:$Y$195,17,0)),"",VLOOKUP('Choose Housekeeping Genes'!$C12,Calculations!$C$100:$Y$195,17,0))</f>
        <v/>
      </c>
      <c r="AN109" s="36" t="str">
        <f>IF(ISERROR(VLOOKUP('Choose Housekeeping Genes'!$C12,Calculations!$C$100:$Y$195,18,0)),"",VLOOKUP('Choose Housekeeping Genes'!$C12,Calculations!$C$100:$Y$195,18,0))</f>
        <v/>
      </c>
      <c r="AO109" s="36" t="str">
        <f>IF(ISERROR(VLOOKUP('Choose Housekeeping Genes'!$C12,Calculations!$C$100:$Y$195,19,0)),"",VLOOKUP('Choose Housekeeping Genes'!$C12,Calculations!$C$100:$Y$195,19,0))</f>
        <v/>
      </c>
      <c r="AP109" s="36" t="str">
        <f>IF(ISERROR(VLOOKUP('Choose Housekeeping Genes'!$C12,Calculations!$C$100:$Y$195,20,0)),"",VLOOKUP('Choose Housekeeping Genes'!$C12,Calculations!$C$100:$Y$195,20,0))</f>
        <v/>
      </c>
      <c r="AQ109" s="36" t="str">
        <f>IF(ISERROR(VLOOKUP('Choose Housekeeping Genes'!$C12,Calculations!$C$100:$Y$195,21,0)),"",VLOOKUP('Choose Housekeeping Genes'!$C12,Calculations!$C$100:$Y$195,21,0))</f>
        <v/>
      </c>
      <c r="AR109" s="36" t="str">
        <f>IF(ISERROR(VLOOKUP('Choose Housekeeping Genes'!$C12,Calculations!$C$100:$Y$195,22,0)),"",VLOOKUP('Choose Housekeeping Genes'!$C12,Calculations!$C$100:$Y$195,22,0))</f>
        <v/>
      </c>
      <c r="AS109" s="36" t="str">
        <f>IF(ISERROR(VLOOKUP('Choose Housekeeping Genes'!$C12,Calculations!$C$100:$Y$195,23,0)),"",VLOOKUP('Choose Housekeeping Genes'!$C12,Calculations!$C$100:$Y$195,23,0))</f>
        <v/>
      </c>
      <c r="AT109" s="34" t="str">
        <f t="shared" si="106"/>
        <v/>
      </c>
      <c r="AU109" s="34" t="str">
        <f t="shared" si="107"/>
        <v/>
      </c>
      <c r="AV109" s="34" t="str">
        <f t="shared" si="108"/>
        <v/>
      </c>
      <c r="AW109" s="34" t="str">
        <f t="shared" si="109"/>
        <v/>
      </c>
      <c r="AX109" s="34" t="str">
        <f t="shared" si="110"/>
        <v/>
      </c>
      <c r="AY109" s="34" t="str">
        <f t="shared" si="111"/>
        <v/>
      </c>
      <c r="AZ109" s="34" t="str">
        <f t="shared" si="112"/>
        <v/>
      </c>
      <c r="BA109" s="34" t="str">
        <f t="shared" si="113"/>
        <v/>
      </c>
      <c r="BB109" s="34" t="str">
        <f t="shared" si="114"/>
        <v/>
      </c>
      <c r="BC109" s="34" t="str">
        <f t="shared" si="115"/>
        <v/>
      </c>
      <c r="BD109" s="34" t="str">
        <f t="shared" si="117"/>
        <v/>
      </c>
      <c r="BE109" s="34" t="str">
        <f t="shared" si="118"/>
        <v/>
      </c>
      <c r="BF109" s="34" t="str">
        <f t="shared" si="119"/>
        <v/>
      </c>
      <c r="BG109" s="34" t="str">
        <f t="shared" si="120"/>
        <v/>
      </c>
      <c r="BH109" s="34" t="str">
        <f t="shared" si="121"/>
        <v/>
      </c>
      <c r="BI109" s="34" t="str">
        <f t="shared" si="122"/>
        <v/>
      </c>
      <c r="BJ109" s="34" t="str">
        <f t="shared" si="123"/>
        <v/>
      </c>
      <c r="BK109" s="34" t="str">
        <f t="shared" si="124"/>
        <v/>
      </c>
      <c r="BL109" s="34" t="str">
        <f t="shared" si="125"/>
        <v/>
      </c>
      <c r="BM109" s="34" t="str">
        <f t="shared" si="126"/>
        <v/>
      </c>
      <c r="BN109" s="36" t="e">
        <f t="shared" si="127"/>
        <v>#DIV/0!</v>
      </c>
      <c r="BO109" s="36" t="e">
        <f t="shared" si="128"/>
        <v>#DIV/0!</v>
      </c>
      <c r="BP109" s="37" t="str">
        <f t="shared" si="86"/>
        <v/>
      </c>
      <c r="BQ109" s="37" t="str">
        <f t="shared" si="87"/>
        <v/>
      </c>
      <c r="BR109" s="37" t="str">
        <f t="shared" si="88"/>
        <v/>
      </c>
      <c r="BS109" s="37" t="str">
        <f t="shared" si="89"/>
        <v/>
      </c>
      <c r="BT109" s="37" t="str">
        <f t="shared" si="90"/>
        <v/>
      </c>
      <c r="BU109" s="37" t="str">
        <f t="shared" si="91"/>
        <v/>
      </c>
      <c r="BV109" s="37" t="str">
        <f t="shared" si="92"/>
        <v/>
      </c>
      <c r="BW109" s="37" t="str">
        <f t="shared" si="93"/>
        <v/>
      </c>
      <c r="BX109" s="37" t="str">
        <f t="shared" si="94"/>
        <v/>
      </c>
      <c r="BY109" s="37" t="str">
        <f t="shared" si="95"/>
        <v/>
      </c>
      <c r="BZ109" s="37" t="str">
        <f t="shared" si="96"/>
        <v/>
      </c>
      <c r="CA109" s="37" t="str">
        <f t="shared" si="97"/>
        <v/>
      </c>
      <c r="CB109" s="37" t="str">
        <f t="shared" si="98"/>
        <v/>
      </c>
      <c r="CC109" s="37" t="str">
        <f t="shared" si="99"/>
        <v/>
      </c>
      <c r="CD109" s="37" t="str">
        <f t="shared" si="100"/>
        <v/>
      </c>
      <c r="CE109" s="37" t="str">
        <f t="shared" si="101"/>
        <v/>
      </c>
      <c r="CF109" s="37" t="str">
        <f t="shared" si="102"/>
        <v/>
      </c>
      <c r="CG109" s="37" t="str">
        <f t="shared" si="103"/>
        <v/>
      </c>
      <c r="CH109" s="37" t="str">
        <f t="shared" si="104"/>
        <v/>
      </c>
      <c r="CI109" s="37" t="str">
        <f t="shared" si="105"/>
        <v/>
      </c>
    </row>
    <row r="110" spans="1:87" ht="12.75">
      <c r="A110" s="16"/>
      <c r="B110" s="14" t="str">
        <f>IF('Gene Table'!D109="","",'Gene Table'!D109)</f>
        <v>NM_007315</v>
      </c>
      <c r="C110" s="14" t="s">
        <v>49</v>
      </c>
      <c r="D110" s="15" t="str">
        <f>IF(SUM('Test Sample Data'!D$3:D$98)&gt;10,IF(AND(ISNUMBER('Test Sample Data'!D109),'Test Sample Data'!D109&lt;$B$1,'Test Sample Data'!D109&gt;0),'Test Sample Data'!D109,$B$1),"")</f>
        <v/>
      </c>
      <c r="E110" s="15" t="str">
        <f>IF(SUM('Test Sample Data'!E$3:E$98)&gt;10,IF(AND(ISNUMBER('Test Sample Data'!E109),'Test Sample Data'!E109&lt;$B$1,'Test Sample Data'!E109&gt;0),'Test Sample Data'!E109,$B$1),"")</f>
        <v/>
      </c>
      <c r="F110" s="15" t="str">
        <f>IF(SUM('Test Sample Data'!F$3:F$98)&gt;10,IF(AND(ISNUMBER('Test Sample Data'!F109),'Test Sample Data'!F109&lt;$B$1,'Test Sample Data'!F109&gt;0),'Test Sample Data'!F109,$B$1),"")</f>
        <v/>
      </c>
      <c r="G110" s="15" t="str">
        <f>IF(SUM('Test Sample Data'!G$3:G$98)&gt;10,IF(AND(ISNUMBER('Test Sample Data'!G109),'Test Sample Data'!G109&lt;$B$1,'Test Sample Data'!G109&gt;0),'Test Sample Data'!G109,$B$1),"")</f>
        <v/>
      </c>
      <c r="H110" s="15" t="str">
        <f>IF(SUM('Test Sample Data'!H$3:H$98)&gt;10,IF(AND(ISNUMBER('Test Sample Data'!H109),'Test Sample Data'!H109&lt;$B$1,'Test Sample Data'!H109&gt;0),'Test Sample Data'!H109,$B$1),"")</f>
        <v/>
      </c>
      <c r="I110" s="15" t="str">
        <f>IF(SUM('Test Sample Data'!I$3:I$98)&gt;10,IF(AND(ISNUMBER('Test Sample Data'!I109),'Test Sample Data'!I109&lt;$B$1,'Test Sample Data'!I109&gt;0),'Test Sample Data'!I109,$B$1),"")</f>
        <v/>
      </c>
      <c r="J110" s="15" t="str">
        <f>IF(SUM('Test Sample Data'!J$3:J$98)&gt;10,IF(AND(ISNUMBER('Test Sample Data'!J109),'Test Sample Data'!J109&lt;$B$1,'Test Sample Data'!J109&gt;0),'Test Sample Data'!J109,$B$1),"")</f>
        <v/>
      </c>
      <c r="K110" s="15" t="str">
        <f>IF(SUM('Test Sample Data'!K$3:K$98)&gt;10,IF(AND(ISNUMBER('Test Sample Data'!K109),'Test Sample Data'!K109&lt;$B$1,'Test Sample Data'!K109&gt;0),'Test Sample Data'!K109,$B$1),"")</f>
        <v/>
      </c>
      <c r="L110" s="15" t="str">
        <f>IF(SUM('Test Sample Data'!L$3:L$98)&gt;10,IF(AND(ISNUMBER('Test Sample Data'!L109),'Test Sample Data'!L109&lt;$B$1,'Test Sample Data'!L109&gt;0),'Test Sample Data'!L109,$B$1),"")</f>
        <v/>
      </c>
      <c r="M110" s="15" t="str">
        <f>IF(SUM('Test Sample Data'!M$3:M$98)&gt;10,IF(AND(ISNUMBER('Test Sample Data'!M109),'Test Sample Data'!M109&lt;$B$1,'Test Sample Data'!M109&gt;0),'Test Sample Data'!M109,$B$1),"")</f>
        <v/>
      </c>
      <c r="N110" s="15" t="str">
        <f>'Gene Table'!D109</f>
        <v>NM_007315</v>
      </c>
      <c r="O110" s="14" t="s">
        <v>49</v>
      </c>
      <c r="P110" s="15" t="str">
        <f>IF(SUM('Control Sample Data'!D$3:D$98)&gt;10,IF(AND(ISNUMBER('Control Sample Data'!D109),'Control Sample Data'!D109&lt;$B$1,'Control Sample Data'!D109&gt;0),'Control Sample Data'!D109,$B$1),"")</f>
        <v/>
      </c>
      <c r="Q110" s="15" t="str">
        <f>IF(SUM('Control Sample Data'!E$3:E$98)&gt;10,IF(AND(ISNUMBER('Control Sample Data'!E109),'Control Sample Data'!E109&lt;$B$1,'Control Sample Data'!E109&gt;0),'Control Sample Data'!E109,$B$1),"")</f>
        <v/>
      </c>
      <c r="R110" s="15" t="str">
        <f>IF(SUM('Control Sample Data'!F$3:F$98)&gt;10,IF(AND(ISNUMBER('Control Sample Data'!F109),'Control Sample Data'!F109&lt;$B$1,'Control Sample Data'!F109&gt;0),'Control Sample Data'!F109,$B$1),"")</f>
        <v/>
      </c>
      <c r="S110" s="15" t="str">
        <f>IF(SUM('Control Sample Data'!G$3:G$98)&gt;10,IF(AND(ISNUMBER('Control Sample Data'!G109),'Control Sample Data'!G109&lt;$B$1,'Control Sample Data'!G109&gt;0),'Control Sample Data'!G109,$B$1),"")</f>
        <v/>
      </c>
      <c r="T110" s="15" t="str">
        <f>IF(SUM('Control Sample Data'!H$3:H$98)&gt;10,IF(AND(ISNUMBER('Control Sample Data'!H109),'Control Sample Data'!H109&lt;$B$1,'Control Sample Data'!H109&gt;0),'Control Sample Data'!H109,$B$1),"")</f>
        <v/>
      </c>
      <c r="U110" s="15" t="str">
        <f>IF(SUM('Control Sample Data'!I$3:I$98)&gt;10,IF(AND(ISNUMBER('Control Sample Data'!I109),'Control Sample Data'!I109&lt;$B$1,'Control Sample Data'!I109&gt;0),'Control Sample Data'!I109,$B$1),"")</f>
        <v/>
      </c>
      <c r="V110" s="15" t="str">
        <f>IF(SUM('Control Sample Data'!J$3:J$98)&gt;10,IF(AND(ISNUMBER('Control Sample Data'!J109),'Control Sample Data'!J109&lt;$B$1,'Control Sample Data'!J109&gt;0),'Control Sample Data'!J109,$B$1),"")</f>
        <v/>
      </c>
      <c r="W110" s="15" t="str">
        <f>IF(SUM('Control Sample Data'!K$3:K$98)&gt;10,IF(AND(ISNUMBER('Control Sample Data'!K109),'Control Sample Data'!K109&lt;$B$1,'Control Sample Data'!K109&gt;0),'Control Sample Data'!K109,$B$1),"")</f>
        <v/>
      </c>
      <c r="X110" s="15" t="str">
        <f>IF(SUM('Control Sample Data'!L$3:L$98)&gt;10,IF(AND(ISNUMBER('Control Sample Data'!L109),'Control Sample Data'!L109&lt;$B$1,'Control Sample Data'!L109&gt;0),'Control Sample Data'!L109,$B$1),"")</f>
        <v/>
      </c>
      <c r="Y110" s="39" t="str">
        <f>IF(SUM('Control Sample Data'!M$3:M$98)&gt;10,IF(AND(ISNUMBER('Control Sample Data'!M109),'Control Sample Data'!M109&lt;$B$1,'Control Sample Data'!M109&gt;0),'Control Sample Data'!M109,$B$1),"")</f>
        <v/>
      </c>
      <c r="Z110" s="36" t="str">
        <f>IF(ISERROR(VLOOKUP('Choose Housekeeping Genes'!$C13,Calculations!$C$100:$M$195,2,0)),"",VLOOKUP('Choose Housekeeping Genes'!$C13,Calculations!$C$100:$M$195,2,0))</f>
        <v/>
      </c>
      <c r="AA110" s="36" t="str">
        <f>IF(ISERROR(VLOOKUP('Choose Housekeeping Genes'!$C13,Calculations!$C$100:$M$195,3,0)),"",VLOOKUP('Choose Housekeeping Genes'!$C13,Calculations!$C$100:$M$195,3,0))</f>
        <v/>
      </c>
      <c r="AB110" s="36" t="str">
        <f>IF(ISERROR(VLOOKUP('Choose Housekeeping Genes'!$C13,Calculations!$C$100:$M$195,4,0)),"",VLOOKUP('Choose Housekeeping Genes'!$C13,Calculations!$C$100:$M$195,4,0))</f>
        <v/>
      </c>
      <c r="AC110" s="36" t="str">
        <f>IF(ISERROR(VLOOKUP('Choose Housekeeping Genes'!$C13,Calculations!$C$100:$M$195,5,0)),"",VLOOKUP('Choose Housekeeping Genes'!$C13,Calculations!$C$100:$M$195,5,0))</f>
        <v/>
      </c>
      <c r="AD110" s="36" t="str">
        <f>IF(ISERROR(VLOOKUP('Choose Housekeeping Genes'!$C13,Calculations!$C$100:$M$195,6,0)),"",VLOOKUP('Choose Housekeeping Genes'!$C13,Calculations!$C$100:$M$195,6,0))</f>
        <v/>
      </c>
      <c r="AE110" s="36" t="str">
        <f>IF(ISERROR(VLOOKUP('Choose Housekeeping Genes'!$C13,Calculations!$C$100:$M$195,7,0)),"",VLOOKUP('Choose Housekeeping Genes'!$C13,Calculations!$C$100:$M$195,7,0))</f>
        <v/>
      </c>
      <c r="AF110" s="36" t="str">
        <f>IF(ISERROR(VLOOKUP('Choose Housekeeping Genes'!$C13,Calculations!$C$100:$M$195,8,0)),"",VLOOKUP('Choose Housekeeping Genes'!$C13,Calculations!$C$100:$M$195,8,0))</f>
        <v/>
      </c>
      <c r="AG110" s="36" t="str">
        <f>IF(ISERROR(VLOOKUP('Choose Housekeeping Genes'!$C13,Calculations!$C$100:$M$195,9,0)),"",VLOOKUP('Choose Housekeeping Genes'!$C13,Calculations!$C$100:$M$195,9,0))</f>
        <v/>
      </c>
      <c r="AH110" s="36" t="str">
        <f>IF(ISERROR(VLOOKUP('Choose Housekeeping Genes'!$C13,Calculations!$C$100:$M$195,10,0)),"",VLOOKUP('Choose Housekeeping Genes'!$C13,Calculations!$C$100:$M$195,10,0))</f>
        <v/>
      </c>
      <c r="AI110" s="36" t="str">
        <f>IF(ISERROR(VLOOKUP('Choose Housekeeping Genes'!$C13,Calculations!$C$100:$M$195,11,0)),"",VLOOKUP('Choose Housekeeping Genes'!$C13,Calculations!$C$100:$M$195,11,0))</f>
        <v/>
      </c>
      <c r="AJ110" s="36" t="str">
        <f>IF(ISERROR(VLOOKUP('Choose Housekeeping Genes'!$C13,Calculations!$C$100:$Y$195,14,0)),"",VLOOKUP('Choose Housekeeping Genes'!$C13,Calculations!$C$100:$Y$195,14,0))</f>
        <v/>
      </c>
      <c r="AK110" s="36" t="str">
        <f>IF(ISERROR(VLOOKUP('Choose Housekeeping Genes'!$C13,Calculations!$C$100:$Y$195,15,0)),"",VLOOKUP('Choose Housekeeping Genes'!$C13,Calculations!$C$100:$Y$195,15,0))</f>
        <v/>
      </c>
      <c r="AL110" s="36" t="str">
        <f>IF(ISERROR(VLOOKUP('Choose Housekeeping Genes'!$C13,Calculations!$C$100:$Y$195,16,0)),"",VLOOKUP('Choose Housekeeping Genes'!$C13,Calculations!$C$100:$Y$195,16,0))</f>
        <v/>
      </c>
      <c r="AM110" s="36" t="str">
        <f>IF(ISERROR(VLOOKUP('Choose Housekeeping Genes'!$C13,Calculations!$C$100:$Y$195,17,0)),"",VLOOKUP('Choose Housekeeping Genes'!$C13,Calculations!$C$100:$Y$195,17,0))</f>
        <v/>
      </c>
      <c r="AN110" s="36" t="str">
        <f>IF(ISERROR(VLOOKUP('Choose Housekeeping Genes'!$C13,Calculations!$C$100:$Y$195,18,0)),"",VLOOKUP('Choose Housekeeping Genes'!$C13,Calculations!$C$100:$Y$195,18,0))</f>
        <v/>
      </c>
      <c r="AO110" s="36" t="str">
        <f>IF(ISERROR(VLOOKUP('Choose Housekeeping Genes'!$C13,Calculations!$C$100:$Y$195,19,0)),"",VLOOKUP('Choose Housekeeping Genes'!$C13,Calculations!$C$100:$Y$195,19,0))</f>
        <v/>
      </c>
      <c r="AP110" s="36" t="str">
        <f>IF(ISERROR(VLOOKUP('Choose Housekeeping Genes'!$C13,Calculations!$C$100:$Y$195,20,0)),"",VLOOKUP('Choose Housekeeping Genes'!$C13,Calculations!$C$100:$Y$195,20,0))</f>
        <v/>
      </c>
      <c r="AQ110" s="36" t="str">
        <f>IF(ISERROR(VLOOKUP('Choose Housekeeping Genes'!$C13,Calculations!$C$100:$Y$195,21,0)),"",VLOOKUP('Choose Housekeeping Genes'!$C13,Calculations!$C$100:$Y$195,21,0))</f>
        <v/>
      </c>
      <c r="AR110" s="36" t="str">
        <f>IF(ISERROR(VLOOKUP('Choose Housekeeping Genes'!$C13,Calculations!$C$100:$Y$195,22,0)),"",VLOOKUP('Choose Housekeeping Genes'!$C13,Calculations!$C$100:$Y$195,22,0))</f>
        <v/>
      </c>
      <c r="AS110" s="36" t="str">
        <f>IF(ISERROR(VLOOKUP('Choose Housekeeping Genes'!$C13,Calculations!$C$100:$Y$195,23,0)),"",VLOOKUP('Choose Housekeeping Genes'!$C13,Calculations!$C$100:$Y$195,23,0))</f>
        <v/>
      </c>
      <c r="AT110" s="34" t="str">
        <f t="shared" si="106"/>
        <v/>
      </c>
      <c r="AU110" s="34" t="str">
        <f t="shared" si="107"/>
        <v/>
      </c>
      <c r="AV110" s="34" t="str">
        <f t="shared" si="108"/>
        <v/>
      </c>
      <c r="AW110" s="34" t="str">
        <f t="shared" si="109"/>
        <v/>
      </c>
      <c r="AX110" s="34" t="str">
        <f t="shared" si="110"/>
        <v/>
      </c>
      <c r="AY110" s="34" t="str">
        <f t="shared" si="111"/>
        <v/>
      </c>
      <c r="AZ110" s="34" t="str">
        <f t="shared" si="112"/>
        <v/>
      </c>
      <c r="BA110" s="34" t="str">
        <f t="shared" si="113"/>
        <v/>
      </c>
      <c r="BB110" s="34" t="str">
        <f t="shared" si="114"/>
        <v/>
      </c>
      <c r="BC110" s="34" t="str">
        <f t="shared" si="115"/>
        <v/>
      </c>
      <c r="BD110" s="34" t="str">
        <f t="shared" si="117"/>
        <v/>
      </c>
      <c r="BE110" s="34" t="str">
        <f t="shared" si="118"/>
        <v/>
      </c>
      <c r="BF110" s="34" t="str">
        <f t="shared" si="119"/>
        <v/>
      </c>
      <c r="BG110" s="34" t="str">
        <f t="shared" si="120"/>
        <v/>
      </c>
      <c r="BH110" s="34" t="str">
        <f t="shared" si="121"/>
        <v/>
      </c>
      <c r="BI110" s="34" t="str">
        <f t="shared" si="122"/>
        <v/>
      </c>
      <c r="BJ110" s="34" t="str">
        <f t="shared" si="123"/>
        <v/>
      </c>
      <c r="BK110" s="34" t="str">
        <f t="shared" si="124"/>
        <v/>
      </c>
      <c r="BL110" s="34" t="str">
        <f t="shared" si="125"/>
        <v/>
      </c>
      <c r="BM110" s="34" t="str">
        <f t="shared" si="126"/>
        <v/>
      </c>
      <c r="BN110" s="36" t="e">
        <f t="shared" si="127"/>
        <v>#DIV/0!</v>
      </c>
      <c r="BO110" s="36" t="e">
        <f t="shared" si="128"/>
        <v>#DIV/0!</v>
      </c>
      <c r="BP110" s="37" t="str">
        <f t="shared" si="86"/>
        <v/>
      </c>
      <c r="BQ110" s="37" t="str">
        <f t="shared" si="87"/>
        <v/>
      </c>
      <c r="BR110" s="37" t="str">
        <f t="shared" si="88"/>
        <v/>
      </c>
      <c r="BS110" s="37" t="str">
        <f t="shared" si="89"/>
        <v/>
      </c>
      <c r="BT110" s="37" t="str">
        <f t="shared" si="90"/>
        <v/>
      </c>
      <c r="BU110" s="37" t="str">
        <f t="shared" si="91"/>
        <v/>
      </c>
      <c r="BV110" s="37" t="str">
        <f t="shared" si="92"/>
        <v/>
      </c>
      <c r="BW110" s="37" t="str">
        <f t="shared" si="93"/>
        <v/>
      </c>
      <c r="BX110" s="37" t="str">
        <f t="shared" si="94"/>
        <v/>
      </c>
      <c r="BY110" s="37" t="str">
        <f t="shared" si="95"/>
        <v/>
      </c>
      <c r="BZ110" s="37" t="str">
        <f t="shared" si="96"/>
        <v/>
      </c>
      <c r="CA110" s="37" t="str">
        <f t="shared" si="97"/>
        <v/>
      </c>
      <c r="CB110" s="37" t="str">
        <f t="shared" si="98"/>
        <v/>
      </c>
      <c r="CC110" s="37" t="str">
        <f t="shared" si="99"/>
        <v/>
      </c>
      <c r="CD110" s="37" t="str">
        <f t="shared" si="100"/>
        <v/>
      </c>
      <c r="CE110" s="37" t="str">
        <f t="shared" si="101"/>
        <v/>
      </c>
      <c r="CF110" s="37" t="str">
        <f t="shared" si="102"/>
        <v/>
      </c>
      <c r="CG110" s="37" t="str">
        <f t="shared" si="103"/>
        <v/>
      </c>
      <c r="CH110" s="37" t="str">
        <f t="shared" si="104"/>
        <v/>
      </c>
      <c r="CI110" s="37" t="str">
        <f t="shared" si="105"/>
        <v/>
      </c>
    </row>
    <row r="111" spans="1:87" ht="12.75">
      <c r="A111" s="16"/>
      <c r="B111" s="14" t="str">
        <f>IF('Gene Table'!D110="","",'Gene Table'!D110)</f>
        <v>NM_004333</v>
      </c>
      <c r="C111" s="14" t="s">
        <v>53</v>
      </c>
      <c r="D111" s="15" t="str">
        <f>IF(SUM('Test Sample Data'!D$3:D$98)&gt;10,IF(AND(ISNUMBER('Test Sample Data'!D110),'Test Sample Data'!D110&lt;$B$1,'Test Sample Data'!D110&gt;0),'Test Sample Data'!D110,$B$1),"")</f>
        <v/>
      </c>
      <c r="E111" s="15" t="str">
        <f>IF(SUM('Test Sample Data'!E$3:E$98)&gt;10,IF(AND(ISNUMBER('Test Sample Data'!E110),'Test Sample Data'!E110&lt;$B$1,'Test Sample Data'!E110&gt;0),'Test Sample Data'!E110,$B$1),"")</f>
        <v/>
      </c>
      <c r="F111" s="15" t="str">
        <f>IF(SUM('Test Sample Data'!F$3:F$98)&gt;10,IF(AND(ISNUMBER('Test Sample Data'!F110),'Test Sample Data'!F110&lt;$B$1,'Test Sample Data'!F110&gt;0),'Test Sample Data'!F110,$B$1),"")</f>
        <v/>
      </c>
      <c r="G111" s="15" t="str">
        <f>IF(SUM('Test Sample Data'!G$3:G$98)&gt;10,IF(AND(ISNUMBER('Test Sample Data'!G110),'Test Sample Data'!G110&lt;$B$1,'Test Sample Data'!G110&gt;0),'Test Sample Data'!G110,$B$1),"")</f>
        <v/>
      </c>
      <c r="H111" s="15" t="str">
        <f>IF(SUM('Test Sample Data'!H$3:H$98)&gt;10,IF(AND(ISNUMBER('Test Sample Data'!H110),'Test Sample Data'!H110&lt;$B$1,'Test Sample Data'!H110&gt;0),'Test Sample Data'!H110,$B$1),"")</f>
        <v/>
      </c>
      <c r="I111" s="15" t="str">
        <f>IF(SUM('Test Sample Data'!I$3:I$98)&gt;10,IF(AND(ISNUMBER('Test Sample Data'!I110),'Test Sample Data'!I110&lt;$B$1,'Test Sample Data'!I110&gt;0),'Test Sample Data'!I110,$B$1),"")</f>
        <v/>
      </c>
      <c r="J111" s="15" t="str">
        <f>IF(SUM('Test Sample Data'!J$3:J$98)&gt;10,IF(AND(ISNUMBER('Test Sample Data'!J110),'Test Sample Data'!J110&lt;$B$1,'Test Sample Data'!J110&gt;0),'Test Sample Data'!J110,$B$1),"")</f>
        <v/>
      </c>
      <c r="K111" s="15" t="str">
        <f>IF(SUM('Test Sample Data'!K$3:K$98)&gt;10,IF(AND(ISNUMBER('Test Sample Data'!K110),'Test Sample Data'!K110&lt;$B$1,'Test Sample Data'!K110&gt;0),'Test Sample Data'!K110,$B$1),"")</f>
        <v/>
      </c>
      <c r="L111" s="15" t="str">
        <f>IF(SUM('Test Sample Data'!L$3:L$98)&gt;10,IF(AND(ISNUMBER('Test Sample Data'!L110),'Test Sample Data'!L110&lt;$B$1,'Test Sample Data'!L110&gt;0),'Test Sample Data'!L110,$B$1),"")</f>
        <v/>
      </c>
      <c r="M111" s="15" t="str">
        <f>IF(SUM('Test Sample Data'!M$3:M$98)&gt;10,IF(AND(ISNUMBER('Test Sample Data'!M110),'Test Sample Data'!M110&lt;$B$1,'Test Sample Data'!M110&gt;0),'Test Sample Data'!M110,$B$1),"")</f>
        <v/>
      </c>
      <c r="N111" s="15" t="str">
        <f>'Gene Table'!D110</f>
        <v>NM_004333</v>
      </c>
      <c r="O111" s="14" t="s">
        <v>53</v>
      </c>
      <c r="P111" s="15" t="str">
        <f>IF(SUM('Control Sample Data'!D$3:D$98)&gt;10,IF(AND(ISNUMBER('Control Sample Data'!D110),'Control Sample Data'!D110&lt;$B$1,'Control Sample Data'!D110&gt;0),'Control Sample Data'!D110,$B$1),"")</f>
        <v/>
      </c>
      <c r="Q111" s="15" t="str">
        <f>IF(SUM('Control Sample Data'!E$3:E$98)&gt;10,IF(AND(ISNUMBER('Control Sample Data'!E110),'Control Sample Data'!E110&lt;$B$1,'Control Sample Data'!E110&gt;0),'Control Sample Data'!E110,$B$1),"")</f>
        <v/>
      </c>
      <c r="R111" s="15" t="str">
        <f>IF(SUM('Control Sample Data'!F$3:F$98)&gt;10,IF(AND(ISNUMBER('Control Sample Data'!F110),'Control Sample Data'!F110&lt;$B$1,'Control Sample Data'!F110&gt;0),'Control Sample Data'!F110,$B$1),"")</f>
        <v/>
      </c>
      <c r="S111" s="15" t="str">
        <f>IF(SUM('Control Sample Data'!G$3:G$98)&gt;10,IF(AND(ISNUMBER('Control Sample Data'!G110),'Control Sample Data'!G110&lt;$B$1,'Control Sample Data'!G110&gt;0),'Control Sample Data'!G110,$B$1),"")</f>
        <v/>
      </c>
      <c r="T111" s="15" t="str">
        <f>IF(SUM('Control Sample Data'!H$3:H$98)&gt;10,IF(AND(ISNUMBER('Control Sample Data'!H110),'Control Sample Data'!H110&lt;$B$1,'Control Sample Data'!H110&gt;0),'Control Sample Data'!H110,$B$1),"")</f>
        <v/>
      </c>
      <c r="U111" s="15" t="str">
        <f>IF(SUM('Control Sample Data'!I$3:I$98)&gt;10,IF(AND(ISNUMBER('Control Sample Data'!I110),'Control Sample Data'!I110&lt;$B$1,'Control Sample Data'!I110&gt;0),'Control Sample Data'!I110,$B$1),"")</f>
        <v/>
      </c>
      <c r="V111" s="15" t="str">
        <f>IF(SUM('Control Sample Data'!J$3:J$98)&gt;10,IF(AND(ISNUMBER('Control Sample Data'!J110),'Control Sample Data'!J110&lt;$B$1,'Control Sample Data'!J110&gt;0),'Control Sample Data'!J110,$B$1),"")</f>
        <v/>
      </c>
      <c r="W111" s="15" t="str">
        <f>IF(SUM('Control Sample Data'!K$3:K$98)&gt;10,IF(AND(ISNUMBER('Control Sample Data'!K110),'Control Sample Data'!K110&lt;$B$1,'Control Sample Data'!K110&gt;0),'Control Sample Data'!K110,$B$1),"")</f>
        <v/>
      </c>
      <c r="X111" s="15" t="str">
        <f>IF(SUM('Control Sample Data'!L$3:L$98)&gt;10,IF(AND(ISNUMBER('Control Sample Data'!L110),'Control Sample Data'!L110&lt;$B$1,'Control Sample Data'!L110&gt;0),'Control Sample Data'!L110,$B$1),"")</f>
        <v/>
      </c>
      <c r="Y111" s="39" t="str">
        <f>IF(SUM('Control Sample Data'!M$3:M$98)&gt;10,IF(AND(ISNUMBER('Control Sample Data'!M110),'Control Sample Data'!M110&lt;$B$1,'Control Sample Data'!M110&gt;0),'Control Sample Data'!M110,$B$1),"")</f>
        <v/>
      </c>
      <c r="Z111" s="36" t="str">
        <f>IF(ISERROR(VLOOKUP('Choose Housekeeping Genes'!$C14,Calculations!$C$100:$M$195,2,0)),"",VLOOKUP('Choose Housekeeping Genes'!$C14,Calculations!$C$100:$M$195,2,0))</f>
        <v/>
      </c>
      <c r="AA111" s="36" t="str">
        <f>IF(ISERROR(VLOOKUP('Choose Housekeeping Genes'!$C14,Calculations!$C$100:$M$195,3,0)),"",VLOOKUP('Choose Housekeeping Genes'!$C14,Calculations!$C$100:$M$195,3,0))</f>
        <v/>
      </c>
      <c r="AB111" s="36" t="str">
        <f>IF(ISERROR(VLOOKUP('Choose Housekeeping Genes'!$C14,Calculations!$C$100:$M$195,4,0)),"",VLOOKUP('Choose Housekeeping Genes'!$C14,Calculations!$C$100:$M$195,4,0))</f>
        <v/>
      </c>
      <c r="AC111" s="36" t="str">
        <f>IF(ISERROR(VLOOKUP('Choose Housekeeping Genes'!$C14,Calculations!$C$100:$M$195,5,0)),"",VLOOKUP('Choose Housekeeping Genes'!$C14,Calculations!$C$100:$M$195,5,0))</f>
        <v/>
      </c>
      <c r="AD111" s="36" t="str">
        <f>IF(ISERROR(VLOOKUP('Choose Housekeeping Genes'!$C14,Calculations!$C$100:$M$195,6,0)),"",VLOOKUP('Choose Housekeeping Genes'!$C14,Calculations!$C$100:$M$195,6,0))</f>
        <v/>
      </c>
      <c r="AE111" s="36" t="str">
        <f>IF(ISERROR(VLOOKUP('Choose Housekeeping Genes'!$C14,Calculations!$C$100:$M$195,7,0)),"",VLOOKUP('Choose Housekeeping Genes'!$C14,Calculations!$C$100:$M$195,7,0))</f>
        <v/>
      </c>
      <c r="AF111" s="36" t="str">
        <f>IF(ISERROR(VLOOKUP('Choose Housekeeping Genes'!$C14,Calculations!$C$100:$M$195,8,0)),"",VLOOKUP('Choose Housekeeping Genes'!$C14,Calculations!$C$100:$M$195,8,0))</f>
        <v/>
      </c>
      <c r="AG111" s="36" t="str">
        <f>IF(ISERROR(VLOOKUP('Choose Housekeeping Genes'!$C14,Calculations!$C$100:$M$195,9,0)),"",VLOOKUP('Choose Housekeeping Genes'!$C14,Calculations!$C$100:$M$195,9,0))</f>
        <v/>
      </c>
      <c r="AH111" s="36" t="str">
        <f>IF(ISERROR(VLOOKUP('Choose Housekeeping Genes'!$C14,Calculations!$C$100:$M$195,10,0)),"",VLOOKUP('Choose Housekeeping Genes'!$C14,Calculations!$C$100:$M$195,10,0))</f>
        <v/>
      </c>
      <c r="AI111" s="36" t="str">
        <f>IF(ISERROR(VLOOKUP('Choose Housekeeping Genes'!$C14,Calculations!$C$100:$M$195,11,0)),"",VLOOKUP('Choose Housekeeping Genes'!$C14,Calculations!$C$100:$M$195,11,0))</f>
        <v/>
      </c>
      <c r="AJ111" s="36" t="str">
        <f>IF(ISERROR(VLOOKUP('Choose Housekeeping Genes'!$C14,Calculations!$C$100:$Y$195,14,0)),"",VLOOKUP('Choose Housekeeping Genes'!$C14,Calculations!$C$100:$Y$195,14,0))</f>
        <v/>
      </c>
      <c r="AK111" s="36" t="str">
        <f>IF(ISERROR(VLOOKUP('Choose Housekeeping Genes'!$C14,Calculations!$C$100:$Y$195,15,0)),"",VLOOKUP('Choose Housekeeping Genes'!$C14,Calculations!$C$100:$Y$195,15,0))</f>
        <v/>
      </c>
      <c r="AL111" s="36" t="str">
        <f>IF(ISERROR(VLOOKUP('Choose Housekeeping Genes'!$C14,Calculations!$C$100:$Y$195,16,0)),"",VLOOKUP('Choose Housekeeping Genes'!$C14,Calculations!$C$100:$Y$195,16,0))</f>
        <v/>
      </c>
      <c r="AM111" s="36" t="str">
        <f>IF(ISERROR(VLOOKUP('Choose Housekeeping Genes'!$C14,Calculations!$C$100:$Y$195,17,0)),"",VLOOKUP('Choose Housekeeping Genes'!$C14,Calculations!$C$100:$Y$195,17,0))</f>
        <v/>
      </c>
      <c r="AN111" s="36" t="str">
        <f>IF(ISERROR(VLOOKUP('Choose Housekeeping Genes'!$C14,Calculations!$C$100:$Y$195,18,0)),"",VLOOKUP('Choose Housekeeping Genes'!$C14,Calculations!$C$100:$Y$195,18,0))</f>
        <v/>
      </c>
      <c r="AO111" s="36" t="str">
        <f>IF(ISERROR(VLOOKUP('Choose Housekeeping Genes'!$C14,Calculations!$C$100:$Y$195,19,0)),"",VLOOKUP('Choose Housekeeping Genes'!$C14,Calculations!$C$100:$Y$195,19,0))</f>
        <v/>
      </c>
      <c r="AP111" s="36" t="str">
        <f>IF(ISERROR(VLOOKUP('Choose Housekeeping Genes'!$C14,Calculations!$C$100:$Y$195,20,0)),"",VLOOKUP('Choose Housekeeping Genes'!$C14,Calculations!$C$100:$Y$195,20,0))</f>
        <v/>
      </c>
      <c r="AQ111" s="36" t="str">
        <f>IF(ISERROR(VLOOKUP('Choose Housekeeping Genes'!$C14,Calculations!$C$100:$Y$195,21,0)),"",VLOOKUP('Choose Housekeeping Genes'!$C14,Calculations!$C$100:$Y$195,21,0))</f>
        <v/>
      </c>
      <c r="AR111" s="36" t="str">
        <f>IF(ISERROR(VLOOKUP('Choose Housekeeping Genes'!$C14,Calculations!$C$100:$Y$195,22,0)),"",VLOOKUP('Choose Housekeeping Genes'!$C14,Calculations!$C$100:$Y$195,22,0))</f>
        <v/>
      </c>
      <c r="AS111" s="36" t="str">
        <f>IF(ISERROR(VLOOKUP('Choose Housekeeping Genes'!$C14,Calculations!$C$100:$Y$195,23,0)),"",VLOOKUP('Choose Housekeeping Genes'!$C14,Calculations!$C$100:$Y$195,23,0))</f>
        <v/>
      </c>
      <c r="AT111" s="34" t="str">
        <f t="shared" si="106"/>
        <v/>
      </c>
      <c r="AU111" s="34" t="str">
        <f t="shared" si="107"/>
        <v/>
      </c>
      <c r="AV111" s="34" t="str">
        <f t="shared" si="108"/>
        <v/>
      </c>
      <c r="AW111" s="34" t="str">
        <f t="shared" si="109"/>
        <v/>
      </c>
      <c r="AX111" s="34" t="str">
        <f t="shared" si="110"/>
        <v/>
      </c>
      <c r="AY111" s="34" t="str">
        <f t="shared" si="111"/>
        <v/>
      </c>
      <c r="AZ111" s="34" t="str">
        <f t="shared" si="112"/>
        <v/>
      </c>
      <c r="BA111" s="34" t="str">
        <f t="shared" si="113"/>
        <v/>
      </c>
      <c r="BB111" s="34" t="str">
        <f t="shared" si="114"/>
        <v/>
      </c>
      <c r="BC111" s="34" t="str">
        <f t="shared" si="115"/>
        <v/>
      </c>
      <c r="BD111" s="34" t="str">
        <f t="shared" si="117"/>
        <v/>
      </c>
      <c r="BE111" s="34" t="str">
        <f t="shared" si="118"/>
        <v/>
      </c>
      <c r="BF111" s="34" t="str">
        <f t="shared" si="119"/>
        <v/>
      </c>
      <c r="BG111" s="34" t="str">
        <f t="shared" si="120"/>
        <v/>
      </c>
      <c r="BH111" s="34" t="str">
        <f t="shared" si="121"/>
        <v/>
      </c>
      <c r="BI111" s="34" t="str">
        <f t="shared" si="122"/>
        <v/>
      </c>
      <c r="BJ111" s="34" t="str">
        <f t="shared" si="123"/>
        <v/>
      </c>
      <c r="BK111" s="34" t="str">
        <f t="shared" si="124"/>
        <v/>
      </c>
      <c r="BL111" s="34" t="str">
        <f t="shared" si="125"/>
        <v/>
      </c>
      <c r="BM111" s="34" t="str">
        <f t="shared" si="126"/>
        <v/>
      </c>
      <c r="BN111" s="36" t="e">
        <f t="shared" si="127"/>
        <v>#DIV/0!</v>
      </c>
      <c r="BO111" s="36" t="e">
        <f t="shared" si="128"/>
        <v>#DIV/0!</v>
      </c>
      <c r="BP111" s="37" t="str">
        <f t="shared" si="86"/>
        <v/>
      </c>
      <c r="BQ111" s="37" t="str">
        <f t="shared" si="87"/>
        <v/>
      </c>
      <c r="BR111" s="37" t="str">
        <f t="shared" si="88"/>
        <v/>
      </c>
      <c r="BS111" s="37" t="str">
        <f t="shared" si="89"/>
        <v/>
      </c>
      <c r="BT111" s="37" t="str">
        <f t="shared" si="90"/>
        <v/>
      </c>
      <c r="BU111" s="37" t="str">
        <f t="shared" si="91"/>
        <v/>
      </c>
      <c r="BV111" s="37" t="str">
        <f t="shared" si="92"/>
        <v/>
      </c>
      <c r="BW111" s="37" t="str">
        <f t="shared" si="93"/>
        <v/>
      </c>
      <c r="BX111" s="37" t="str">
        <f t="shared" si="94"/>
        <v/>
      </c>
      <c r="BY111" s="37" t="str">
        <f t="shared" si="95"/>
        <v/>
      </c>
      <c r="BZ111" s="37" t="str">
        <f t="shared" si="96"/>
        <v/>
      </c>
      <c r="CA111" s="37" t="str">
        <f t="shared" si="97"/>
        <v/>
      </c>
      <c r="CB111" s="37" t="str">
        <f t="shared" si="98"/>
        <v/>
      </c>
      <c r="CC111" s="37" t="str">
        <f t="shared" si="99"/>
        <v/>
      </c>
      <c r="CD111" s="37" t="str">
        <f t="shared" si="100"/>
        <v/>
      </c>
      <c r="CE111" s="37" t="str">
        <f t="shared" si="101"/>
        <v/>
      </c>
      <c r="CF111" s="37" t="str">
        <f t="shared" si="102"/>
        <v/>
      </c>
      <c r="CG111" s="37" t="str">
        <f t="shared" si="103"/>
        <v/>
      </c>
      <c r="CH111" s="37" t="str">
        <f t="shared" si="104"/>
        <v/>
      </c>
      <c r="CI111" s="37" t="str">
        <f t="shared" si="105"/>
        <v/>
      </c>
    </row>
    <row r="112" spans="1:87" ht="12.75">
      <c r="A112" s="16"/>
      <c r="B112" s="14" t="str">
        <f>IF('Gene Table'!D111="","",'Gene Table'!D111)</f>
        <v>NM_004599</v>
      </c>
      <c r="C112" s="14" t="s">
        <v>57</v>
      </c>
      <c r="D112" s="15" t="str">
        <f>IF(SUM('Test Sample Data'!D$3:D$98)&gt;10,IF(AND(ISNUMBER('Test Sample Data'!D111),'Test Sample Data'!D111&lt;$B$1,'Test Sample Data'!D111&gt;0),'Test Sample Data'!D111,$B$1),"")</f>
        <v/>
      </c>
      <c r="E112" s="15" t="str">
        <f>IF(SUM('Test Sample Data'!E$3:E$98)&gt;10,IF(AND(ISNUMBER('Test Sample Data'!E111),'Test Sample Data'!E111&lt;$B$1,'Test Sample Data'!E111&gt;0),'Test Sample Data'!E111,$B$1),"")</f>
        <v/>
      </c>
      <c r="F112" s="15" t="str">
        <f>IF(SUM('Test Sample Data'!F$3:F$98)&gt;10,IF(AND(ISNUMBER('Test Sample Data'!F111),'Test Sample Data'!F111&lt;$B$1,'Test Sample Data'!F111&gt;0),'Test Sample Data'!F111,$B$1),"")</f>
        <v/>
      </c>
      <c r="G112" s="15" t="str">
        <f>IF(SUM('Test Sample Data'!G$3:G$98)&gt;10,IF(AND(ISNUMBER('Test Sample Data'!G111),'Test Sample Data'!G111&lt;$B$1,'Test Sample Data'!G111&gt;0),'Test Sample Data'!G111,$B$1),"")</f>
        <v/>
      </c>
      <c r="H112" s="15" t="str">
        <f>IF(SUM('Test Sample Data'!H$3:H$98)&gt;10,IF(AND(ISNUMBER('Test Sample Data'!H111),'Test Sample Data'!H111&lt;$B$1,'Test Sample Data'!H111&gt;0),'Test Sample Data'!H111,$B$1),"")</f>
        <v/>
      </c>
      <c r="I112" s="15" t="str">
        <f>IF(SUM('Test Sample Data'!I$3:I$98)&gt;10,IF(AND(ISNUMBER('Test Sample Data'!I111),'Test Sample Data'!I111&lt;$B$1,'Test Sample Data'!I111&gt;0),'Test Sample Data'!I111,$B$1),"")</f>
        <v/>
      </c>
      <c r="J112" s="15" t="str">
        <f>IF(SUM('Test Sample Data'!J$3:J$98)&gt;10,IF(AND(ISNUMBER('Test Sample Data'!J111),'Test Sample Data'!J111&lt;$B$1,'Test Sample Data'!J111&gt;0),'Test Sample Data'!J111,$B$1),"")</f>
        <v/>
      </c>
      <c r="K112" s="15" t="str">
        <f>IF(SUM('Test Sample Data'!K$3:K$98)&gt;10,IF(AND(ISNUMBER('Test Sample Data'!K111),'Test Sample Data'!K111&lt;$B$1,'Test Sample Data'!K111&gt;0),'Test Sample Data'!K111,$B$1),"")</f>
        <v/>
      </c>
      <c r="L112" s="15" t="str">
        <f>IF(SUM('Test Sample Data'!L$3:L$98)&gt;10,IF(AND(ISNUMBER('Test Sample Data'!L111),'Test Sample Data'!L111&lt;$B$1,'Test Sample Data'!L111&gt;0),'Test Sample Data'!L111,$B$1),"")</f>
        <v/>
      </c>
      <c r="M112" s="15" t="str">
        <f>IF(SUM('Test Sample Data'!M$3:M$98)&gt;10,IF(AND(ISNUMBER('Test Sample Data'!M111),'Test Sample Data'!M111&lt;$B$1,'Test Sample Data'!M111&gt;0),'Test Sample Data'!M111,$B$1),"")</f>
        <v/>
      </c>
      <c r="N112" s="15" t="str">
        <f>'Gene Table'!D111</f>
        <v>NM_004599</v>
      </c>
      <c r="O112" s="14" t="s">
        <v>57</v>
      </c>
      <c r="P112" s="15" t="str">
        <f>IF(SUM('Control Sample Data'!D$3:D$98)&gt;10,IF(AND(ISNUMBER('Control Sample Data'!D111),'Control Sample Data'!D111&lt;$B$1,'Control Sample Data'!D111&gt;0),'Control Sample Data'!D111,$B$1),"")</f>
        <v/>
      </c>
      <c r="Q112" s="15" t="str">
        <f>IF(SUM('Control Sample Data'!E$3:E$98)&gt;10,IF(AND(ISNUMBER('Control Sample Data'!E111),'Control Sample Data'!E111&lt;$B$1,'Control Sample Data'!E111&gt;0),'Control Sample Data'!E111,$B$1),"")</f>
        <v/>
      </c>
      <c r="R112" s="15" t="str">
        <f>IF(SUM('Control Sample Data'!F$3:F$98)&gt;10,IF(AND(ISNUMBER('Control Sample Data'!F111),'Control Sample Data'!F111&lt;$B$1,'Control Sample Data'!F111&gt;0),'Control Sample Data'!F111,$B$1),"")</f>
        <v/>
      </c>
      <c r="S112" s="15" t="str">
        <f>IF(SUM('Control Sample Data'!G$3:G$98)&gt;10,IF(AND(ISNUMBER('Control Sample Data'!G111),'Control Sample Data'!G111&lt;$B$1,'Control Sample Data'!G111&gt;0),'Control Sample Data'!G111,$B$1),"")</f>
        <v/>
      </c>
      <c r="T112" s="15" t="str">
        <f>IF(SUM('Control Sample Data'!H$3:H$98)&gt;10,IF(AND(ISNUMBER('Control Sample Data'!H111),'Control Sample Data'!H111&lt;$B$1,'Control Sample Data'!H111&gt;0),'Control Sample Data'!H111,$B$1),"")</f>
        <v/>
      </c>
      <c r="U112" s="15" t="str">
        <f>IF(SUM('Control Sample Data'!I$3:I$98)&gt;10,IF(AND(ISNUMBER('Control Sample Data'!I111),'Control Sample Data'!I111&lt;$B$1,'Control Sample Data'!I111&gt;0),'Control Sample Data'!I111,$B$1),"")</f>
        <v/>
      </c>
      <c r="V112" s="15" t="str">
        <f>IF(SUM('Control Sample Data'!J$3:J$98)&gt;10,IF(AND(ISNUMBER('Control Sample Data'!J111),'Control Sample Data'!J111&lt;$B$1,'Control Sample Data'!J111&gt;0),'Control Sample Data'!J111,$B$1),"")</f>
        <v/>
      </c>
      <c r="W112" s="15" t="str">
        <f>IF(SUM('Control Sample Data'!K$3:K$98)&gt;10,IF(AND(ISNUMBER('Control Sample Data'!K111),'Control Sample Data'!K111&lt;$B$1,'Control Sample Data'!K111&gt;0),'Control Sample Data'!K111,$B$1),"")</f>
        <v/>
      </c>
      <c r="X112" s="15" t="str">
        <f>IF(SUM('Control Sample Data'!L$3:L$98)&gt;10,IF(AND(ISNUMBER('Control Sample Data'!L111),'Control Sample Data'!L111&lt;$B$1,'Control Sample Data'!L111&gt;0),'Control Sample Data'!L111,$B$1),"")</f>
        <v/>
      </c>
      <c r="Y112" s="39" t="str">
        <f>IF(SUM('Control Sample Data'!M$3:M$98)&gt;10,IF(AND(ISNUMBER('Control Sample Data'!M111),'Control Sample Data'!M111&lt;$B$1,'Control Sample Data'!M111&gt;0),'Control Sample Data'!M111,$B$1),"")</f>
        <v/>
      </c>
      <c r="Z112" s="36" t="str">
        <f>IF(ISERROR(VLOOKUP('Choose Housekeeping Genes'!$C15,Calculations!$C$100:$M$195,2,0)),"",VLOOKUP('Choose Housekeeping Genes'!$C15,Calculations!$C$100:$M$195,2,0))</f>
        <v/>
      </c>
      <c r="AA112" s="36" t="str">
        <f>IF(ISERROR(VLOOKUP('Choose Housekeeping Genes'!$C15,Calculations!$C$100:$M$195,3,0)),"",VLOOKUP('Choose Housekeeping Genes'!$C15,Calculations!$C$100:$M$195,3,0))</f>
        <v/>
      </c>
      <c r="AB112" s="36" t="str">
        <f>IF(ISERROR(VLOOKUP('Choose Housekeeping Genes'!$C15,Calculations!$C$100:$M$195,4,0)),"",VLOOKUP('Choose Housekeeping Genes'!$C15,Calculations!$C$100:$M$195,4,0))</f>
        <v/>
      </c>
      <c r="AC112" s="36" t="str">
        <f>IF(ISERROR(VLOOKUP('Choose Housekeeping Genes'!$C15,Calculations!$C$100:$M$195,5,0)),"",VLOOKUP('Choose Housekeeping Genes'!$C15,Calculations!$C$100:$M$195,5,0))</f>
        <v/>
      </c>
      <c r="AD112" s="36" t="str">
        <f>IF(ISERROR(VLOOKUP('Choose Housekeeping Genes'!$C15,Calculations!$C$100:$M$195,6,0)),"",VLOOKUP('Choose Housekeeping Genes'!$C15,Calculations!$C$100:$M$195,6,0))</f>
        <v/>
      </c>
      <c r="AE112" s="36" t="str">
        <f>IF(ISERROR(VLOOKUP('Choose Housekeeping Genes'!$C15,Calculations!$C$100:$M$195,7,0)),"",VLOOKUP('Choose Housekeeping Genes'!$C15,Calculations!$C$100:$M$195,7,0))</f>
        <v/>
      </c>
      <c r="AF112" s="36" t="str">
        <f>IF(ISERROR(VLOOKUP('Choose Housekeeping Genes'!$C15,Calculations!$C$100:$M$195,8,0)),"",VLOOKUP('Choose Housekeeping Genes'!$C15,Calculations!$C$100:$M$195,8,0))</f>
        <v/>
      </c>
      <c r="AG112" s="36" t="str">
        <f>IF(ISERROR(VLOOKUP('Choose Housekeeping Genes'!$C15,Calculations!$C$100:$M$195,9,0)),"",VLOOKUP('Choose Housekeeping Genes'!$C15,Calculations!$C$100:$M$195,9,0))</f>
        <v/>
      </c>
      <c r="AH112" s="36" t="str">
        <f>IF(ISERROR(VLOOKUP('Choose Housekeeping Genes'!$C15,Calculations!$C$100:$M$195,10,0)),"",VLOOKUP('Choose Housekeeping Genes'!$C15,Calculations!$C$100:$M$195,10,0))</f>
        <v/>
      </c>
      <c r="AI112" s="36" t="str">
        <f>IF(ISERROR(VLOOKUP('Choose Housekeeping Genes'!$C15,Calculations!$C$100:$M$195,11,0)),"",VLOOKUP('Choose Housekeeping Genes'!$C15,Calculations!$C$100:$M$195,11,0))</f>
        <v/>
      </c>
      <c r="AJ112" s="36" t="str">
        <f>IF(ISERROR(VLOOKUP('Choose Housekeeping Genes'!$C15,Calculations!$C$100:$Y$195,14,0)),"",VLOOKUP('Choose Housekeeping Genes'!$C15,Calculations!$C$100:$Y$195,14,0))</f>
        <v/>
      </c>
      <c r="AK112" s="36" t="str">
        <f>IF(ISERROR(VLOOKUP('Choose Housekeeping Genes'!$C15,Calculations!$C$100:$Y$195,15,0)),"",VLOOKUP('Choose Housekeeping Genes'!$C15,Calculations!$C$100:$Y$195,15,0))</f>
        <v/>
      </c>
      <c r="AL112" s="36" t="str">
        <f>IF(ISERROR(VLOOKUP('Choose Housekeeping Genes'!$C15,Calculations!$C$100:$Y$195,16,0)),"",VLOOKUP('Choose Housekeeping Genes'!$C15,Calculations!$C$100:$Y$195,16,0))</f>
        <v/>
      </c>
      <c r="AM112" s="36" t="str">
        <f>IF(ISERROR(VLOOKUP('Choose Housekeeping Genes'!$C15,Calculations!$C$100:$Y$195,17,0)),"",VLOOKUP('Choose Housekeeping Genes'!$C15,Calculations!$C$100:$Y$195,17,0))</f>
        <v/>
      </c>
      <c r="AN112" s="36" t="str">
        <f>IF(ISERROR(VLOOKUP('Choose Housekeeping Genes'!$C15,Calculations!$C$100:$Y$195,18,0)),"",VLOOKUP('Choose Housekeeping Genes'!$C15,Calculations!$C$100:$Y$195,18,0))</f>
        <v/>
      </c>
      <c r="AO112" s="36" t="str">
        <f>IF(ISERROR(VLOOKUP('Choose Housekeeping Genes'!$C15,Calculations!$C$100:$Y$195,19,0)),"",VLOOKUP('Choose Housekeeping Genes'!$C15,Calculations!$C$100:$Y$195,19,0))</f>
        <v/>
      </c>
      <c r="AP112" s="36" t="str">
        <f>IF(ISERROR(VLOOKUP('Choose Housekeeping Genes'!$C15,Calculations!$C$100:$Y$195,20,0)),"",VLOOKUP('Choose Housekeeping Genes'!$C15,Calculations!$C$100:$Y$195,20,0))</f>
        <v/>
      </c>
      <c r="AQ112" s="36" t="str">
        <f>IF(ISERROR(VLOOKUP('Choose Housekeeping Genes'!$C15,Calculations!$C$100:$Y$195,21,0)),"",VLOOKUP('Choose Housekeeping Genes'!$C15,Calculations!$C$100:$Y$195,21,0))</f>
        <v/>
      </c>
      <c r="AR112" s="36" t="str">
        <f>IF(ISERROR(VLOOKUP('Choose Housekeeping Genes'!$C15,Calculations!$C$100:$Y$195,22,0)),"",VLOOKUP('Choose Housekeeping Genes'!$C15,Calculations!$C$100:$Y$195,22,0))</f>
        <v/>
      </c>
      <c r="AS112" s="36" t="str">
        <f>IF(ISERROR(VLOOKUP('Choose Housekeeping Genes'!$C15,Calculations!$C$100:$Y$195,23,0)),"",VLOOKUP('Choose Housekeeping Genes'!$C15,Calculations!$C$100:$Y$195,23,0))</f>
        <v/>
      </c>
      <c r="AT112" s="34" t="str">
        <f t="shared" si="106"/>
        <v/>
      </c>
      <c r="AU112" s="34" t="str">
        <f t="shared" si="107"/>
        <v/>
      </c>
      <c r="AV112" s="34" t="str">
        <f t="shared" si="108"/>
        <v/>
      </c>
      <c r="AW112" s="34" t="str">
        <f t="shared" si="109"/>
        <v/>
      </c>
      <c r="AX112" s="34" t="str">
        <f t="shared" si="110"/>
        <v/>
      </c>
      <c r="AY112" s="34" t="str">
        <f t="shared" si="111"/>
        <v/>
      </c>
      <c r="AZ112" s="34" t="str">
        <f t="shared" si="112"/>
        <v/>
      </c>
      <c r="BA112" s="34" t="str">
        <f t="shared" si="113"/>
        <v/>
      </c>
      <c r="BB112" s="34" t="str">
        <f t="shared" si="114"/>
        <v/>
      </c>
      <c r="BC112" s="34" t="str">
        <f t="shared" si="115"/>
        <v/>
      </c>
      <c r="BD112" s="34" t="str">
        <f t="shared" si="117"/>
        <v/>
      </c>
      <c r="BE112" s="34" t="str">
        <f t="shared" si="118"/>
        <v/>
      </c>
      <c r="BF112" s="34" t="str">
        <f t="shared" si="119"/>
        <v/>
      </c>
      <c r="BG112" s="34" t="str">
        <f t="shared" si="120"/>
        <v/>
      </c>
      <c r="BH112" s="34" t="str">
        <f t="shared" si="121"/>
        <v/>
      </c>
      <c r="BI112" s="34" t="str">
        <f t="shared" si="122"/>
        <v/>
      </c>
      <c r="BJ112" s="34" t="str">
        <f t="shared" si="123"/>
        <v/>
      </c>
      <c r="BK112" s="34" t="str">
        <f t="shared" si="124"/>
        <v/>
      </c>
      <c r="BL112" s="34" t="str">
        <f t="shared" si="125"/>
        <v/>
      </c>
      <c r="BM112" s="34" t="str">
        <f t="shared" si="126"/>
        <v/>
      </c>
      <c r="BN112" s="36" t="e">
        <f t="shared" si="127"/>
        <v>#DIV/0!</v>
      </c>
      <c r="BO112" s="36" t="e">
        <f t="shared" si="128"/>
        <v>#DIV/0!</v>
      </c>
      <c r="BP112" s="37" t="str">
        <f t="shared" si="86"/>
        <v/>
      </c>
      <c r="BQ112" s="37" t="str">
        <f t="shared" si="87"/>
        <v/>
      </c>
      <c r="BR112" s="37" t="str">
        <f t="shared" si="88"/>
        <v/>
      </c>
      <c r="BS112" s="37" t="str">
        <f t="shared" si="89"/>
        <v/>
      </c>
      <c r="BT112" s="37" t="str">
        <f t="shared" si="90"/>
        <v/>
      </c>
      <c r="BU112" s="37" t="str">
        <f t="shared" si="91"/>
        <v/>
      </c>
      <c r="BV112" s="37" t="str">
        <f t="shared" si="92"/>
        <v/>
      </c>
      <c r="BW112" s="37" t="str">
        <f t="shared" si="93"/>
        <v/>
      </c>
      <c r="BX112" s="37" t="str">
        <f t="shared" si="94"/>
        <v/>
      </c>
      <c r="BY112" s="37" t="str">
        <f t="shared" si="95"/>
        <v/>
      </c>
      <c r="BZ112" s="37" t="str">
        <f t="shared" si="96"/>
        <v/>
      </c>
      <c r="CA112" s="37" t="str">
        <f t="shared" si="97"/>
        <v/>
      </c>
      <c r="CB112" s="37" t="str">
        <f t="shared" si="98"/>
        <v/>
      </c>
      <c r="CC112" s="37" t="str">
        <f t="shared" si="99"/>
        <v/>
      </c>
      <c r="CD112" s="37" t="str">
        <f t="shared" si="100"/>
        <v/>
      </c>
      <c r="CE112" s="37" t="str">
        <f t="shared" si="101"/>
        <v/>
      </c>
      <c r="CF112" s="37" t="str">
        <f t="shared" si="102"/>
        <v/>
      </c>
      <c r="CG112" s="37" t="str">
        <f t="shared" si="103"/>
        <v/>
      </c>
      <c r="CH112" s="37" t="str">
        <f t="shared" si="104"/>
        <v/>
      </c>
      <c r="CI112" s="37" t="str">
        <f t="shared" si="105"/>
        <v/>
      </c>
    </row>
    <row r="113" spans="1:87" ht="12.75">
      <c r="A113" s="16"/>
      <c r="B113" s="14" t="str">
        <f>IF('Gene Table'!D112="","",'Gene Table'!D112)</f>
        <v>NM_005989</v>
      </c>
      <c r="C113" s="14" t="s">
        <v>61</v>
      </c>
      <c r="D113" s="15" t="str">
        <f>IF(SUM('Test Sample Data'!D$3:D$98)&gt;10,IF(AND(ISNUMBER('Test Sample Data'!D112),'Test Sample Data'!D112&lt;$B$1,'Test Sample Data'!D112&gt;0),'Test Sample Data'!D112,$B$1),"")</f>
        <v/>
      </c>
      <c r="E113" s="15" t="str">
        <f>IF(SUM('Test Sample Data'!E$3:E$98)&gt;10,IF(AND(ISNUMBER('Test Sample Data'!E112),'Test Sample Data'!E112&lt;$B$1,'Test Sample Data'!E112&gt;0),'Test Sample Data'!E112,$B$1),"")</f>
        <v/>
      </c>
      <c r="F113" s="15" t="str">
        <f>IF(SUM('Test Sample Data'!F$3:F$98)&gt;10,IF(AND(ISNUMBER('Test Sample Data'!F112),'Test Sample Data'!F112&lt;$B$1,'Test Sample Data'!F112&gt;0),'Test Sample Data'!F112,$B$1),"")</f>
        <v/>
      </c>
      <c r="G113" s="15" t="str">
        <f>IF(SUM('Test Sample Data'!G$3:G$98)&gt;10,IF(AND(ISNUMBER('Test Sample Data'!G112),'Test Sample Data'!G112&lt;$B$1,'Test Sample Data'!G112&gt;0),'Test Sample Data'!G112,$B$1),"")</f>
        <v/>
      </c>
      <c r="H113" s="15" t="str">
        <f>IF(SUM('Test Sample Data'!H$3:H$98)&gt;10,IF(AND(ISNUMBER('Test Sample Data'!H112),'Test Sample Data'!H112&lt;$B$1,'Test Sample Data'!H112&gt;0),'Test Sample Data'!H112,$B$1),"")</f>
        <v/>
      </c>
      <c r="I113" s="15" t="str">
        <f>IF(SUM('Test Sample Data'!I$3:I$98)&gt;10,IF(AND(ISNUMBER('Test Sample Data'!I112),'Test Sample Data'!I112&lt;$B$1,'Test Sample Data'!I112&gt;0),'Test Sample Data'!I112,$B$1),"")</f>
        <v/>
      </c>
      <c r="J113" s="15" t="str">
        <f>IF(SUM('Test Sample Data'!J$3:J$98)&gt;10,IF(AND(ISNUMBER('Test Sample Data'!J112),'Test Sample Data'!J112&lt;$B$1,'Test Sample Data'!J112&gt;0),'Test Sample Data'!J112,$B$1),"")</f>
        <v/>
      </c>
      <c r="K113" s="15" t="str">
        <f>IF(SUM('Test Sample Data'!K$3:K$98)&gt;10,IF(AND(ISNUMBER('Test Sample Data'!K112),'Test Sample Data'!K112&lt;$B$1,'Test Sample Data'!K112&gt;0),'Test Sample Data'!K112,$B$1),"")</f>
        <v/>
      </c>
      <c r="L113" s="15" t="str">
        <f>IF(SUM('Test Sample Data'!L$3:L$98)&gt;10,IF(AND(ISNUMBER('Test Sample Data'!L112),'Test Sample Data'!L112&lt;$B$1,'Test Sample Data'!L112&gt;0),'Test Sample Data'!L112,$B$1),"")</f>
        <v/>
      </c>
      <c r="M113" s="15" t="str">
        <f>IF(SUM('Test Sample Data'!M$3:M$98)&gt;10,IF(AND(ISNUMBER('Test Sample Data'!M112),'Test Sample Data'!M112&lt;$B$1,'Test Sample Data'!M112&gt;0),'Test Sample Data'!M112,$B$1),"")</f>
        <v/>
      </c>
      <c r="N113" s="15" t="str">
        <f>'Gene Table'!D112</f>
        <v>NM_005989</v>
      </c>
      <c r="O113" s="14" t="s">
        <v>61</v>
      </c>
      <c r="P113" s="15" t="str">
        <f>IF(SUM('Control Sample Data'!D$3:D$98)&gt;10,IF(AND(ISNUMBER('Control Sample Data'!D112),'Control Sample Data'!D112&lt;$B$1,'Control Sample Data'!D112&gt;0),'Control Sample Data'!D112,$B$1),"")</f>
        <v/>
      </c>
      <c r="Q113" s="15" t="str">
        <f>IF(SUM('Control Sample Data'!E$3:E$98)&gt;10,IF(AND(ISNUMBER('Control Sample Data'!E112),'Control Sample Data'!E112&lt;$B$1,'Control Sample Data'!E112&gt;0),'Control Sample Data'!E112,$B$1),"")</f>
        <v/>
      </c>
      <c r="R113" s="15" t="str">
        <f>IF(SUM('Control Sample Data'!F$3:F$98)&gt;10,IF(AND(ISNUMBER('Control Sample Data'!F112),'Control Sample Data'!F112&lt;$B$1,'Control Sample Data'!F112&gt;0),'Control Sample Data'!F112,$B$1),"")</f>
        <v/>
      </c>
      <c r="S113" s="15" t="str">
        <f>IF(SUM('Control Sample Data'!G$3:G$98)&gt;10,IF(AND(ISNUMBER('Control Sample Data'!G112),'Control Sample Data'!G112&lt;$B$1,'Control Sample Data'!G112&gt;0),'Control Sample Data'!G112,$B$1),"")</f>
        <v/>
      </c>
      <c r="T113" s="15" t="str">
        <f>IF(SUM('Control Sample Data'!H$3:H$98)&gt;10,IF(AND(ISNUMBER('Control Sample Data'!H112),'Control Sample Data'!H112&lt;$B$1,'Control Sample Data'!H112&gt;0),'Control Sample Data'!H112,$B$1),"")</f>
        <v/>
      </c>
      <c r="U113" s="15" t="str">
        <f>IF(SUM('Control Sample Data'!I$3:I$98)&gt;10,IF(AND(ISNUMBER('Control Sample Data'!I112),'Control Sample Data'!I112&lt;$B$1,'Control Sample Data'!I112&gt;0),'Control Sample Data'!I112,$B$1),"")</f>
        <v/>
      </c>
      <c r="V113" s="15" t="str">
        <f>IF(SUM('Control Sample Data'!J$3:J$98)&gt;10,IF(AND(ISNUMBER('Control Sample Data'!J112),'Control Sample Data'!J112&lt;$B$1,'Control Sample Data'!J112&gt;0),'Control Sample Data'!J112,$B$1),"")</f>
        <v/>
      </c>
      <c r="W113" s="15" t="str">
        <f>IF(SUM('Control Sample Data'!K$3:K$98)&gt;10,IF(AND(ISNUMBER('Control Sample Data'!K112),'Control Sample Data'!K112&lt;$B$1,'Control Sample Data'!K112&gt;0),'Control Sample Data'!K112,$B$1),"")</f>
        <v/>
      </c>
      <c r="X113" s="15" t="str">
        <f>IF(SUM('Control Sample Data'!L$3:L$98)&gt;10,IF(AND(ISNUMBER('Control Sample Data'!L112),'Control Sample Data'!L112&lt;$B$1,'Control Sample Data'!L112&gt;0),'Control Sample Data'!L112,$B$1),"")</f>
        <v/>
      </c>
      <c r="Y113" s="39" t="str">
        <f>IF(SUM('Control Sample Data'!M$3:M$98)&gt;10,IF(AND(ISNUMBER('Control Sample Data'!M112),'Control Sample Data'!M112&lt;$B$1,'Control Sample Data'!M112&gt;0),'Control Sample Data'!M112,$B$1),"")</f>
        <v/>
      </c>
      <c r="Z113" s="36" t="str">
        <f>IF(ISERROR(VLOOKUP('Choose Housekeeping Genes'!$C16,Calculations!$C$100:$M$195,2,0)),"",VLOOKUP('Choose Housekeeping Genes'!$C16,Calculations!$C$100:$M$195,2,0))</f>
        <v/>
      </c>
      <c r="AA113" s="36" t="str">
        <f>IF(ISERROR(VLOOKUP('Choose Housekeeping Genes'!$C16,Calculations!$C$100:$M$195,3,0)),"",VLOOKUP('Choose Housekeeping Genes'!$C16,Calculations!$C$100:$M$195,3,0))</f>
        <v/>
      </c>
      <c r="AB113" s="36" t="str">
        <f>IF(ISERROR(VLOOKUP('Choose Housekeeping Genes'!$C16,Calculations!$C$100:$M$195,4,0)),"",VLOOKUP('Choose Housekeeping Genes'!$C16,Calculations!$C$100:$M$195,4,0))</f>
        <v/>
      </c>
      <c r="AC113" s="36" t="str">
        <f>IF(ISERROR(VLOOKUP('Choose Housekeeping Genes'!$C16,Calculations!$C$100:$M$195,5,0)),"",VLOOKUP('Choose Housekeeping Genes'!$C16,Calculations!$C$100:$M$195,5,0))</f>
        <v/>
      </c>
      <c r="AD113" s="36" t="str">
        <f>IF(ISERROR(VLOOKUP('Choose Housekeeping Genes'!$C16,Calculations!$C$100:$M$195,6,0)),"",VLOOKUP('Choose Housekeeping Genes'!$C16,Calculations!$C$100:$M$195,6,0))</f>
        <v/>
      </c>
      <c r="AE113" s="36" t="str">
        <f>IF(ISERROR(VLOOKUP('Choose Housekeeping Genes'!$C16,Calculations!$C$100:$M$195,7,0)),"",VLOOKUP('Choose Housekeeping Genes'!$C16,Calculations!$C$100:$M$195,7,0))</f>
        <v/>
      </c>
      <c r="AF113" s="36" t="str">
        <f>IF(ISERROR(VLOOKUP('Choose Housekeeping Genes'!$C16,Calculations!$C$100:$M$195,8,0)),"",VLOOKUP('Choose Housekeeping Genes'!$C16,Calculations!$C$100:$M$195,8,0))</f>
        <v/>
      </c>
      <c r="AG113" s="36" t="str">
        <f>IF(ISERROR(VLOOKUP('Choose Housekeeping Genes'!$C16,Calculations!$C$100:$M$195,9,0)),"",VLOOKUP('Choose Housekeeping Genes'!$C16,Calculations!$C$100:$M$195,9,0))</f>
        <v/>
      </c>
      <c r="AH113" s="36" t="str">
        <f>IF(ISERROR(VLOOKUP('Choose Housekeeping Genes'!$C16,Calculations!$C$100:$M$195,10,0)),"",VLOOKUP('Choose Housekeeping Genes'!$C16,Calculations!$C$100:$M$195,10,0))</f>
        <v/>
      </c>
      <c r="AI113" s="36" t="str">
        <f>IF(ISERROR(VLOOKUP('Choose Housekeeping Genes'!$C16,Calculations!$C$100:$M$195,11,0)),"",VLOOKUP('Choose Housekeeping Genes'!$C16,Calculations!$C$100:$M$195,11,0))</f>
        <v/>
      </c>
      <c r="AJ113" s="36" t="str">
        <f>IF(ISERROR(VLOOKUP('Choose Housekeeping Genes'!$C16,Calculations!$C$100:$Y$195,14,0)),"",VLOOKUP('Choose Housekeeping Genes'!$C16,Calculations!$C$100:$Y$195,14,0))</f>
        <v/>
      </c>
      <c r="AK113" s="36" t="str">
        <f>IF(ISERROR(VLOOKUP('Choose Housekeeping Genes'!$C16,Calculations!$C$100:$Y$195,15,0)),"",VLOOKUP('Choose Housekeeping Genes'!$C16,Calculations!$C$100:$Y$195,15,0))</f>
        <v/>
      </c>
      <c r="AL113" s="36" t="str">
        <f>IF(ISERROR(VLOOKUP('Choose Housekeeping Genes'!$C16,Calculations!$C$100:$Y$195,16,0)),"",VLOOKUP('Choose Housekeeping Genes'!$C16,Calculations!$C$100:$Y$195,16,0))</f>
        <v/>
      </c>
      <c r="AM113" s="36" t="str">
        <f>IF(ISERROR(VLOOKUP('Choose Housekeeping Genes'!$C16,Calculations!$C$100:$Y$195,17,0)),"",VLOOKUP('Choose Housekeeping Genes'!$C16,Calculations!$C$100:$Y$195,17,0))</f>
        <v/>
      </c>
      <c r="AN113" s="36" t="str">
        <f>IF(ISERROR(VLOOKUP('Choose Housekeeping Genes'!$C16,Calculations!$C$100:$Y$195,18,0)),"",VLOOKUP('Choose Housekeeping Genes'!$C16,Calculations!$C$100:$Y$195,18,0))</f>
        <v/>
      </c>
      <c r="AO113" s="36" t="str">
        <f>IF(ISERROR(VLOOKUP('Choose Housekeeping Genes'!$C16,Calculations!$C$100:$Y$195,19,0)),"",VLOOKUP('Choose Housekeeping Genes'!$C16,Calculations!$C$100:$Y$195,19,0))</f>
        <v/>
      </c>
      <c r="AP113" s="36" t="str">
        <f>IF(ISERROR(VLOOKUP('Choose Housekeeping Genes'!$C16,Calculations!$C$100:$Y$195,20,0)),"",VLOOKUP('Choose Housekeeping Genes'!$C16,Calculations!$C$100:$Y$195,20,0))</f>
        <v/>
      </c>
      <c r="AQ113" s="36" t="str">
        <f>IF(ISERROR(VLOOKUP('Choose Housekeeping Genes'!$C16,Calculations!$C$100:$Y$195,21,0)),"",VLOOKUP('Choose Housekeeping Genes'!$C16,Calculations!$C$100:$Y$195,21,0))</f>
        <v/>
      </c>
      <c r="AR113" s="36" t="str">
        <f>IF(ISERROR(VLOOKUP('Choose Housekeeping Genes'!$C16,Calculations!$C$100:$Y$195,22,0)),"",VLOOKUP('Choose Housekeeping Genes'!$C16,Calculations!$C$100:$Y$195,22,0))</f>
        <v/>
      </c>
      <c r="AS113" s="36" t="str">
        <f>IF(ISERROR(VLOOKUP('Choose Housekeeping Genes'!$C16,Calculations!$C$100:$Y$195,23,0)),"",VLOOKUP('Choose Housekeeping Genes'!$C16,Calculations!$C$100:$Y$195,23,0))</f>
        <v/>
      </c>
      <c r="AT113" s="34" t="str">
        <f t="shared" si="106"/>
        <v/>
      </c>
      <c r="AU113" s="34" t="str">
        <f t="shared" si="107"/>
        <v/>
      </c>
      <c r="AV113" s="34" t="str">
        <f t="shared" si="108"/>
        <v/>
      </c>
      <c r="AW113" s="34" t="str">
        <f t="shared" si="109"/>
        <v/>
      </c>
      <c r="AX113" s="34" t="str">
        <f t="shared" si="110"/>
        <v/>
      </c>
      <c r="AY113" s="34" t="str">
        <f t="shared" si="111"/>
        <v/>
      </c>
      <c r="AZ113" s="34" t="str">
        <f t="shared" si="112"/>
        <v/>
      </c>
      <c r="BA113" s="34" t="str">
        <f t="shared" si="113"/>
        <v/>
      </c>
      <c r="BB113" s="34" t="str">
        <f t="shared" si="114"/>
        <v/>
      </c>
      <c r="BC113" s="34" t="str">
        <f t="shared" si="115"/>
        <v/>
      </c>
      <c r="BD113" s="34" t="str">
        <f t="shared" si="117"/>
        <v/>
      </c>
      <c r="BE113" s="34" t="str">
        <f t="shared" si="118"/>
        <v/>
      </c>
      <c r="BF113" s="34" t="str">
        <f t="shared" si="119"/>
        <v/>
      </c>
      <c r="BG113" s="34" t="str">
        <f t="shared" si="120"/>
        <v/>
      </c>
      <c r="BH113" s="34" t="str">
        <f t="shared" si="121"/>
        <v/>
      </c>
      <c r="BI113" s="34" t="str">
        <f t="shared" si="122"/>
        <v/>
      </c>
      <c r="BJ113" s="34" t="str">
        <f t="shared" si="123"/>
        <v/>
      </c>
      <c r="BK113" s="34" t="str">
        <f t="shared" si="124"/>
        <v/>
      </c>
      <c r="BL113" s="34" t="str">
        <f t="shared" si="125"/>
        <v/>
      </c>
      <c r="BM113" s="34" t="str">
        <f t="shared" si="126"/>
        <v/>
      </c>
      <c r="BN113" s="36" t="e">
        <f t="shared" si="127"/>
        <v>#DIV/0!</v>
      </c>
      <c r="BO113" s="36" t="e">
        <f t="shared" si="128"/>
        <v>#DIV/0!</v>
      </c>
      <c r="BP113" s="37" t="str">
        <f t="shared" si="86"/>
        <v/>
      </c>
      <c r="BQ113" s="37" t="str">
        <f t="shared" si="87"/>
        <v/>
      </c>
      <c r="BR113" s="37" t="str">
        <f t="shared" si="88"/>
        <v/>
      </c>
      <c r="BS113" s="37" t="str">
        <f t="shared" si="89"/>
        <v/>
      </c>
      <c r="BT113" s="37" t="str">
        <f t="shared" si="90"/>
        <v/>
      </c>
      <c r="BU113" s="37" t="str">
        <f t="shared" si="91"/>
        <v/>
      </c>
      <c r="BV113" s="37" t="str">
        <f t="shared" si="92"/>
        <v/>
      </c>
      <c r="BW113" s="37" t="str">
        <f t="shared" si="93"/>
        <v/>
      </c>
      <c r="BX113" s="37" t="str">
        <f t="shared" si="94"/>
        <v/>
      </c>
      <c r="BY113" s="37" t="str">
        <f t="shared" si="95"/>
        <v/>
      </c>
      <c r="BZ113" s="37" t="str">
        <f t="shared" si="96"/>
        <v/>
      </c>
      <c r="CA113" s="37" t="str">
        <f t="shared" si="97"/>
        <v/>
      </c>
      <c r="CB113" s="37" t="str">
        <f t="shared" si="98"/>
        <v/>
      </c>
      <c r="CC113" s="37" t="str">
        <f t="shared" si="99"/>
        <v/>
      </c>
      <c r="CD113" s="37" t="str">
        <f t="shared" si="100"/>
        <v/>
      </c>
      <c r="CE113" s="37" t="str">
        <f t="shared" si="101"/>
        <v/>
      </c>
      <c r="CF113" s="37" t="str">
        <f t="shared" si="102"/>
        <v/>
      </c>
      <c r="CG113" s="37" t="str">
        <f t="shared" si="103"/>
        <v/>
      </c>
      <c r="CH113" s="37" t="str">
        <f t="shared" si="104"/>
        <v/>
      </c>
      <c r="CI113" s="37" t="str">
        <f t="shared" si="105"/>
        <v/>
      </c>
    </row>
    <row r="114" spans="1:87" ht="12.75">
      <c r="A114" s="16"/>
      <c r="B114" s="14" t="str">
        <f>IF('Gene Table'!D113="","",'Gene Table'!D113)</f>
        <v>NM_003118</v>
      </c>
      <c r="C114" s="14" t="s">
        <v>65</v>
      </c>
      <c r="D114" s="15" t="str">
        <f>IF(SUM('Test Sample Data'!D$3:D$98)&gt;10,IF(AND(ISNUMBER('Test Sample Data'!D113),'Test Sample Data'!D113&lt;$B$1,'Test Sample Data'!D113&gt;0),'Test Sample Data'!D113,$B$1),"")</f>
        <v/>
      </c>
      <c r="E114" s="15" t="str">
        <f>IF(SUM('Test Sample Data'!E$3:E$98)&gt;10,IF(AND(ISNUMBER('Test Sample Data'!E113),'Test Sample Data'!E113&lt;$B$1,'Test Sample Data'!E113&gt;0),'Test Sample Data'!E113,$B$1),"")</f>
        <v/>
      </c>
      <c r="F114" s="15" t="str">
        <f>IF(SUM('Test Sample Data'!F$3:F$98)&gt;10,IF(AND(ISNUMBER('Test Sample Data'!F113),'Test Sample Data'!F113&lt;$B$1,'Test Sample Data'!F113&gt;0),'Test Sample Data'!F113,$B$1),"")</f>
        <v/>
      </c>
      <c r="G114" s="15" t="str">
        <f>IF(SUM('Test Sample Data'!G$3:G$98)&gt;10,IF(AND(ISNUMBER('Test Sample Data'!G113),'Test Sample Data'!G113&lt;$B$1,'Test Sample Data'!G113&gt;0),'Test Sample Data'!G113,$B$1),"")</f>
        <v/>
      </c>
      <c r="H114" s="15" t="str">
        <f>IF(SUM('Test Sample Data'!H$3:H$98)&gt;10,IF(AND(ISNUMBER('Test Sample Data'!H113),'Test Sample Data'!H113&lt;$B$1,'Test Sample Data'!H113&gt;0),'Test Sample Data'!H113,$B$1),"")</f>
        <v/>
      </c>
      <c r="I114" s="15" t="str">
        <f>IF(SUM('Test Sample Data'!I$3:I$98)&gt;10,IF(AND(ISNUMBER('Test Sample Data'!I113),'Test Sample Data'!I113&lt;$B$1,'Test Sample Data'!I113&gt;0),'Test Sample Data'!I113,$B$1),"")</f>
        <v/>
      </c>
      <c r="J114" s="15" t="str">
        <f>IF(SUM('Test Sample Data'!J$3:J$98)&gt;10,IF(AND(ISNUMBER('Test Sample Data'!J113),'Test Sample Data'!J113&lt;$B$1,'Test Sample Data'!J113&gt;0),'Test Sample Data'!J113,$B$1),"")</f>
        <v/>
      </c>
      <c r="K114" s="15" t="str">
        <f>IF(SUM('Test Sample Data'!K$3:K$98)&gt;10,IF(AND(ISNUMBER('Test Sample Data'!K113),'Test Sample Data'!K113&lt;$B$1,'Test Sample Data'!K113&gt;0),'Test Sample Data'!K113,$B$1),"")</f>
        <v/>
      </c>
      <c r="L114" s="15" t="str">
        <f>IF(SUM('Test Sample Data'!L$3:L$98)&gt;10,IF(AND(ISNUMBER('Test Sample Data'!L113),'Test Sample Data'!L113&lt;$B$1,'Test Sample Data'!L113&gt;0),'Test Sample Data'!L113,$B$1),"")</f>
        <v/>
      </c>
      <c r="M114" s="15" t="str">
        <f>IF(SUM('Test Sample Data'!M$3:M$98)&gt;10,IF(AND(ISNUMBER('Test Sample Data'!M113),'Test Sample Data'!M113&lt;$B$1,'Test Sample Data'!M113&gt;0),'Test Sample Data'!M113,$B$1),"")</f>
        <v/>
      </c>
      <c r="N114" s="15" t="str">
        <f>'Gene Table'!D113</f>
        <v>NM_003118</v>
      </c>
      <c r="O114" s="14" t="s">
        <v>65</v>
      </c>
      <c r="P114" s="15" t="str">
        <f>IF(SUM('Control Sample Data'!D$3:D$98)&gt;10,IF(AND(ISNUMBER('Control Sample Data'!D113),'Control Sample Data'!D113&lt;$B$1,'Control Sample Data'!D113&gt;0),'Control Sample Data'!D113,$B$1),"")</f>
        <v/>
      </c>
      <c r="Q114" s="15" t="str">
        <f>IF(SUM('Control Sample Data'!E$3:E$98)&gt;10,IF(AND(ISNUMBER('Control Sample Data'!E113),'Control Sample Data'!E113&lt;$B$1,'Control Sample Data'!E113&gt;0),'Control Sample Data'!E113,$B$1),"")</f>
        <v/>
      </c>
      <c r="R114" s="15" t="str">
        <f>IF(SUM('Control Sample Data'!F$3:F$98)&gt;10,IF(AND(ISNUMBER('Control Sample Data'!F113),'Control Sample Data'!F113&lt;$B$1,'Control Sample Data'!F113&gt;0),'Control Sample Data'!F113,$B$1),"")</f>
        <v/>
      </c>
      <c r="S114" s="15" t="str">
        <f>IF(SUM('Control Sample Data'!G$3:G$98)&gt;10,IF(AND(ISNUMBER('Control Sample Data'!G113),'Control Sample Data'!G113&lt;$B$1,'Control Sample Data'!G113&gt;0),'Control Sample Data'!G113,$B$1),"")</f>
        <v/>
      </c>
      <c r="T114" s="15" t="str">
        <f>IF(SUM('Control Sample Data'!H$3:H$98)&gt;10,IF(AND(ISNUMBER('Control Sample Data'!H113),'Control Sample Data'!H113&lt;$B$1,'Control Sample Data'!H113&gt;0),'Control Sample Data'!H113,$B$1),"")</f>
        <v/>
      </c>
      <c r="U114" s="15" t="str">
        <f>IF(SUM('Control Sample Data'!I$3:I$98)&gt;10,IF(AND(ISNUMBER('Control Sample Data'!I113),'Control Sample Data'!I113&lt;$B$1,'Control Sample Data'!I113&gt;0),'Control Sample Data'!I113,$B$1),"")</f>
        <v/>
      </c>
      <c r="V114" s="15" t="str">
        <f>IF(SUM('Control Sample Data'!J$3:J$98)&gt;10,IF(AND(ISNUMBER('Control Sample Data'!J113),'Control Sample Data'!J113&lt;$B$1,'Control Sample Data'!J113&gt;0),'Control Sample Data'!J113,$B$1),"")</f>
        <v/>
      </c>
      <c r="W114" s="15" t="str">
        <f>IF(SUM('Control Sample Data'!K$3:K$98)&gt;10,IF(AND(ISNUMBER('Control Sample Data'!K113),'Control Sample Data'!K113&lt;$B$1,'Control Sample Data'!K113&gt;0),'Control Sample Data'!K113,$B$1),"")</f>
        <v/>
      </c>
      <c r="X114" s="15" t="str">
        <f>IF(SUM('Control Sample Data'!L$3:L$98)&gt;10,IF(AND(ISNUMBER('Control Sample Data'!L113),'Control Sample Data'!L113&lt;$B$1,'Control Sample Data'!L113&gt;0),'Control Sample Data'!L113,$B$1),"")</f>
        <v/>
      </c>
      <c r="Y114" s="39" t="str">
        <f>IF(SUM('Control Sample Data'!M$3:M$98)&gt;10,IF(AND(ISNUMBER('Control Sample Data'!M113),'Control Sample Data'!M113&lt;$B$1,'Control Sample Data'!M113&gt;0),'Control Sample Data'!M113,$B$1),"")</f>
        <v/>
      </c>
      <c r="Z114" s="36" t="str">
        <f>IF(ISERROR(VLOOKUP('Choose Housekeeping Genes'!$C17,Calculations!$C$100:$M$195,2,0)),"",VLOOKUP('Choose Housekeeping Genes'!$C17,Calculations!$C$100:$M$195,2,0))</f>
        <v/>
      </c>
      <c r="AA114" s="36" t="str">
        <f>IF(ISERROR(VLOOKUP('Choose Housekeeping Genes'!$C17,Calculations!$C$100:$M$195,3,0)),"",VLOOKUP('Choose Housekeeping Genes'!$C17,Calculations!$C$100:$M$195,3,0))</f>
        <v/>
      </c>
      <c r="AB114" s="36" t="str">
        <f>IF(ISERROR(VLOOKUP('Choose Housekeeping Genes'!$C17,Calculations!$C$100:$M$195,4,0)),"",VLOOKUP('Choose Housekeeping Genes'!$C17,Calculations!$C$100:$M$195,4,0))</f>
        <v/>
      </c>
      <c r="AC114" s="36" t="str">
        <f>IF(ISERROR(VLOOKUP('Choose Housekeeping Genes'!$C17,Calculations!$C$100:$M$195,5,0)),"",VLOOKUP('Choose Housekeeping Genes'!$C17,Calculations!$C$100:$M$195,5,0))</f>
        <v/>
      </c>
      <c r="AD114" s="36" t="str">
        <f>IF(ISERROR(VLOOKUP('Choose Housekeeping Genes'!$C17,Calculations!$C$100:$M$195,6,0)),"",VLOOKUP('Choose Housekeeping Genes'!$C17,Calculations!$C$100:$M$195,6,0))</f>
        <v/>
      </c>
      <c r="AE114" s="36" t="str">
        <f>IF(ISERROR(VLOOKUP('Choose Housekeeping Genes'!$C17,Calculations!$C$100:$M$195,7,0)),"",VLOOKUP('Choose Housekeeping Genes'!$C17,Calculations!$C$100:$M$195,7,0))</f>
        <v/>
      </c>
      <c r="AF114" s="36" t="str">
        <f>IF(ISERROR(VLOOKUP('Choose Housekeeping Genes'!$C17,Calculations!$C$100:$M$195,8,0)),"",VLOOKUP('Choose Housekeeping Genes'!$C17,Calculations!$C$100:$M$195,8,0))</f>
        <v/>
      </c>
      <c r="AG114" s="36" t="str">
        <f>IF(ISERROR(VLOOKUP('Choose Housekeeping Genes'!$C17,Calculations!$C$100:$M$195,9,0)),"",VLOOKUP('Choose Housekeeping Genes'!$C17,Calculations!$C$100:$M$195,9,0))</f>
        <v/>
      </c>
      <c r="AH114" s="36" t="str">
        <f>IF(ISERROR(VLOOKUP('Choose Housekeeping Genes'!$C17,Calculations!$C$100:$M$195,10,0)),"",VLOOKUP('Choose Housekeeping Genes'!$C17,Calculations!$C$100:$M$195,10,0))</f>
        <v/>
      </c>
      <c r="AI114" s="36" t="str">
        <f>IF(ISERROR(VLOOKUP('Choose Housekeeping Genes'!$C17,Calculations!$C$100:$M$195,11,0)),"",VLOOKUP('Choose Housekeeping Genes'!$C17,Calculations!$C$100:$M$195,11,0))</f>
        <v/>
      </c>
      <c r="AJ114" s="36" t="str">
        <f>IF(ISERROR(VLOOKUP('Choose Housekeeping Genes'!$C17,Calculations!$C$100:$Y$195,14,0)),"",VLOOKUP('Choose Housekeeping Genes'!$C17,Calculations!$C$100:$Y$195,14,0))</f>
        <v/>
      </c>
      <c r="AK114" s="36" t="str">
        <f>IF(ISERROR(VLOOKUP('Choose Housekeeping Genes'!$C17,Calculations!$C$100:$Y$195,15,0)),"",VLOOKUP('Choose Housekeeping Genes'!$C17,Calculations!$C$100:$Y$195,15,0))</f>
        <v/>
      </c>
      <c r="AL114" s="36" t="str">
        <f>IF(ISERROR(VLOOKUP('Choose Housekeeping Genes'!$C17,Calculations!$C$100:$Y$195,16,0)),"",VLOOKUP('Choose Housekeeping Genes'!$C17,Calculations!$C$100:$Y$195,16,0))</f>
        <v/>
      </c>
      <c r="AM114" s="36" t="str">
        <f>IF(ISERROR(VLOOKUP('Choose Housekeeping Genes'!$C17,Calculations!$C$100:$Y$195,17,0)),"",VLOOKUP('Choose Housekeeping Genes'!$C17,Calculations!$C$100:$Y$195,17,0))</f>
        <v/>
      </c>
      <c r="AN114" s="36" t="str">
        <f>IF(ISERROR(VLOOKUP('Choose Housekeeping Genes'!$C17,Calculations!$C$100:$Y$195,18,0)),"",VLOOKUP('Choose Housekeeping Genes'!$C17,Calculations!$C$100:$Y$195,18,0))</f>
        <v/>
      </c>
      <c r="AO114" s="36" t="str">
        <f>IF(ISERROR(VLOOKUP('Choose Housekeeping Genes'!$C17,Calculations!$C$100:$Y$195,19,0)),"",VLOOKUP('Choose Housekeeping Genes'!$C17,Calculations!$C$100:$Y$195,19,0))</f>
        <v/>
      </c>
      <c r="AP114" s="36" t="str">
        <f>IF(ISERROR(VLOOKUP('Choose Housekeeping Genes'!$C17,Calculations!$C$100:$Y$195,20,0)),"",VLOOKUP('Choose Housekeeping Genes'!$C17,Calculations!$C$100:$Y$195,20,0))</f>
        <v/>
      </c>
      <c r="AQ114" s="36" t="str">
        <f>IF(ISERROR(VLOOKUP('Choose Housekeeping Genes'!$C17,Calculations!$C$100:$Y$195,21,0)),"",VLOOKUP('Choose Housekeeping Genes'!$C17,Calculations!$C$100:$Y$195,21,0))</f>
        <v/>
      </c>
      <c r="AR114" s="36" t="str">
        <f>IF(ISERROR(VLOOKUP('Choose Housekeeping Genes'!$C17,Calculations!$C$100:$Y$195,22,0)),"",VLOOKUP('Choose Housekeeping Genes'!$C17,Calculations!$C$100:$Y$195,22,0))</f>
        <v/>
      </c>
      <c r="AS114" s="36" t="str">
        <f>IF(ISERROR(VLOOKUP('Choose Housekeeping Genes'!$C17,Calculations!$C$100:$Y$195,23,0)),"",VLOOKUP('Choose Housekeeping Genes'!$C17,Calculations!$C$100:$Y$195,23,0))</f>
        <v/>
      </c>
      <c r="AT114" s="34" t="str">
        <f t="shared" si="106"/>
        <v/>
      </c>
      <c r="AU114" s="34" t="str">
        <f t="shared" si="107"/>
        <v/>
      </c>
      <c r="AV114" s="34" t="str">
        <f t="shared" si="108"/>
        <v/>
      </c>
      <c r="AW114" s="34" t="str">
        <f t="shared" si="109"/>
        <v/>
      </c>
      <c r="AX114" s="34" t="str">
        <f t="shared" si="110"/>
        <v/>
      </c>
      <c r="AY114" s="34" t="str">
        <f t="shared" si="111"/>
        <v/>
      </c>
      <c r="AZ114" s="34" t="str">
        <f t="shared" si="112"/>
        <v/>
      </c>
      <c r="BA114" s="34" t="str">
        <f t="shared" si="113"/>
        <v/>
      </c>
      <c r="BB114" s="34" t="str">
        <f t="shared" si="114"/>
        <v/>
      </c>
      <c r="BC114" s="34" t="str">
        <f t="shared" si="115"/>
        <v/>
      </c>
      <c r="BD114" s="34" t="str">
        <f t="shared" si="117"/>
        <v/>
      </c>
      <c r="BE114" s="34" t="str">
        <f t="shared" si="118"/>
        <v/>
      </c>
      <c r="BF114" s="34" t="str">
        <f t="shared" si="119"/>
        <v/>
      </c>
      <c r="BG114" s="34" t="str">
        <f t="shared" si="120"/>
        <v/>
      </c>
      <c r="BH114" s="34" t="str">
        <f t="shared" si="121"/>
        <v/>
      </c>
      <c r="BI114" s="34" t="str">
        <f t="shared" si="122"/>
        <v/>
      </c>
      <c r="BJ114" s="34" t="str">
        <f t="shared" si="123"/>
        <v/>
      </c>
      <c r="BK114" s="34" t="str">
        <f t="shared" si="124"/>
        <v/>
      </c>
      <c r="BL114" s="34" t="str">
        <f t="shared" si="125"/>
        <v/>
      </c>
      <c r="BM114" s="34" t="str">
        <f t="shared" si="126"/>
        <v/>
      </c>
      <c r="BN114" s="36" t="e">
        <f t="shared" si="127"/>
        <v>#DIV/0!</v>
      </c>
      <c r="BO114" s="36" t="e">
        <f t="shared" si="128"/>
        <v>#DIV/0!</v>
      </c>
      <c r="BP114" s="37" t="str">
        <f t="shared" si="86"/>
        <v/>
      </c>
      <c r="BQ114" s="37" t="str">
        <f t="shared" si="87"/>
        <v/>
      </c>
      <c r="BR114" s="37" t="str">
        <f t="shared" si="88"/>
        <v/>
      </c>
      <c r="BS114" s="37" t="str">
        <f t="shared" si="89"/>
        <v/>
      </c>
      <c r="BT114" s="37" t="str">
        <f t="shared" si="90"/>
        <v/>
      </c>
      <c r="BU114" s="37" t="str">
        <f t="shared" si="91"/>
        <v/>
      </c>
      <c r="BV114" s="37" t="str">
        <f t="shared" si="92"/>
        <v/>
      </c>
      <c r="BW114" s="37" t="str">
        <f t="shared" si="93"/>
        <v/>
      </c>
      <c r="BX114" s="37" t="str">
        <f t="shared" si="94"/>
        <v/>
      </c>
      <c r="BY114" s="37" t="str">
        <f t="shared" si="95"/>
        <v/>
      </c>
      <c r="BZ114" s="37" t="str">
        <f t="shared" si="96"/>
        <v/>
      </c>
      <c r="CA114" s="37" t="str">
        <f t="shared" si="97"/>
        <v/>
      </c>
      <c r="CB114" s="37" t="str">
        <f t="shared" si="98"/>
        <v/>
      </c>
      <c r="CC114" s="37" t="str">
        <f t="shared" si="99"/>
        <v/>
      </c>
      <c r="CD114" s="37" t="str">
        <f t="shared" si="100"/>
        <v/>
      </c>
      <c r="CE114" s="37" t="str">
        <f t="shared" si="101"/>
        <v/>
      </c>
      <c r="CF114" s="37" t="str">
        <f t="shared" si="102"/>
        <v/>
      </c>
      <c r="CG114" s="37" t="str">
        <f t="shared" si="103"/>
        <v/>
      </c>
      <c r="CH114" s="37" t="str">
        <f t="shared" si="104"/>
        <v/>
      </c>
      <c r="CI114" s="37" t="str">
        <f t="shared" si="105"/>
        <v/>
      </c>
    </row>
    <row r="115" spans="1:87" ht="12.75">
      <c r="A115" s="16"/>
      <c r="B115" s="14" t="str">
        <f>IF('Gene Table'!D114="","",'Gene Table'!D114)</f>
        <v>NM_003113</v>
      </c>
      <c r="C115" s="14" t="s">
        <v>69</v>
      </c>
      <c r="D115" s="15" t="str">
        <f>IF(SUM('Test Sample Data'!D$3:D$98)&gt;10,IF(AND(ISNUMBER('Test Sample Data'!D114),'Test Sample Data'!D114&lt;$B$1,'Test Sample Data'!D114&gt;0),'Test Sample Data'!D114,$B$1),"")</f>
        <v/>
      </c>
      <c r="E115" s="15" t="str">
        <f>IF(SUM('Test Sample Data'!E$3:E$98)&gt;10,IF(AND(ISNUMBER('Test Sample Data'!E114),'Test Sample Data'!E114&lt;$B$1,'Test Sample Data'!E114&gt;0),'Test Sample Data'!E114,$B$1),"")</f>
        <v/>
      </c>
      <c r="F115" s="15" t="str">
        <f>IF(SUM('Test Sample Data'!F$3:F$98)&gt;10,IF(AND(ISNUMBER('Test Sample Data'!F114),'Test Sample Data'!F114&lt;$B$1,'Test Sample Data'!F114&gt;0),'Test Sample Data'!F114,$B$1),"")</f>
        <v/>
      </c>
      <c r="G115" s="15" t="str">
        <f>IF(SUM('Test Sample Data'!G$3:G$98)&gt;10,IF(AND(ISNUMBER('Test Sample Data'!G114),'Test Sample Data'!G114&lt;$B$1,'Test Sample Data'!G114&gt;0),'Test Sample Data'!G114,$B$1),"")</f>
        <v/>
      </c>
      <c r="H115" s="15" t="str">
        <f>IF(SUM('Test Sample Data'!H$3:H$98)&gt;10,IF(AND(ISNUMBER('Test Sample Data'!H114),'Test Sample Data'!H114&lt;$B$1,'Test Sample Data'!H114&gt;0),'Test Sample Data'!H114,$B$1),"")</f>
        <v/>
      </c>
      <c r="I115" s="15" t="str">
        <f>IF(SUM('Test Sample Data'!I$3:I$98)&gt;10,IF(AND(ISNUMBER('Test Sample Data'!I114),'Test Sample Data'!I114&lt;$B$1,'Test Sample Data'!I114&gt;0),'Test Sample Data'!I114,$B$1),"")</f>
        <v/>
      </c>
      <c r="J115" s="15" t="str">
        <f>IF(SUM('Test Sample Data'!J$3:J$98)&gt;10,IF(AND(ISNUMBER('Test Sample Data'!J114),'Test Sample Data'!J114&lt;$B$1,'Test Sample Data'!J114&gt;0),'Test Sample Data'!J114,$B$1),"")</f>
        <v/>
      </c>
      <c r="K115" s="15" t="str">
        <f>IF(SUM('Test Sample Data'!K$3:K$98)&gt;10,IF(AND(ISNUMBER('Test Sample Data'!K114),'Test Sample Data'!K114&lt;$B$1,'Test Sample Data'!K114&gt;0),'Test Sample Data'!K114,$B$1),"")</f>
        <v/>
      </c>
      <c r="L115" s="15" t="str">
        <f>IF(SUM('Test Sample Data'!L$3:L$98)&gt;10,IF(AND(ISNUMBER('Test Sample Data'!L114),'Test Sample Data'!L114&lt;$B$1,'Test Sample Data'!L114&gt;0),'Test Sample Data'!L114,$B$1),"")</f>
        <v/>
      </c>
      <c r="M115" s="15" t="str">
        <f>IF(SUM('Test Sample Data'!M$3:M$98)&gt;10,IF(AND(ISNUMBER('Test Sample Data'!M114),'Test Sample Data'!M114&lt;$B$1,'Test Sample Data'!M114&gt;0),'Test Sample Data'!M114,$B$1),"")</f>
        <v/>
      </c>
      <c r="N115" s="15" t="str">
        <f>'Gene Table'!D114</f>
        <v>NM_003113</v>
      </c>
      <c r="O115" s="14" t="s">
        <v>69</v>
      </c>
      <c r="P115" s="15" t="str">
        <f>IF(SUM('Control Sample Data'!D$3:D$98)&gt;10,IF(AND(ISNUMBER('Control Sample Data'!D114),'Control Sample Data'!D114&lt;$B$1,'Control Sample Data'!D114&gt;0),'Control Sample Data'!D114,$B$1),"")</f>
        <v/>
      </c>
      <c r="Q115" s="15" t="str">
        <f>IF(SUM('Control Sample Data'!E$3:E$98)&gt;10,IF(AND(ISNUMBER('Control Sample Data'!E114),'Control Sample Data'!E114&lt;$B$1,'Control Sample Data'!E114&gt;0),'Control Sample Data'!E114,$B$1),"")</f>
        <v/>
      </c>
      <c r="R115" s="15" t="str">
        <f>IF(SUM('Control Sample Data'!F$3:F$98)&gt;10,IF(AND(ISNUMBER('Control Sample Data'!F114),'Control Sample Data'!F114&lt;$B$1,'Control Sample Data'!F114&gt;0),'Control Sample Data'!F114,$B$1),"")</f>
        <v/>
      </c>
      <c r="S115" s="15" t="str">
        <f>IF(SUM('Control Sample Data'!G$3:G$98)&gt;10,IF(AND(ISNUMBER('Control Sample Data'!G114),'Control Sample Data'!G114&lt;$B$1,'Control Sample Data'!G114&gt;0),'Control Sample Data'!G114,$B$1),"")</f>
        <v/>
      </c>
      <c r="T115" s="15" t="str">
        <f>IF(SUM('Control Sample Data'!H$3:H$98)&gt;10,IF(AND(ISNUMBER('Control Sample Data'!H114),'Control Sample Data'!H114&lt;$B$1,'Control Sample Data'!H114&gt;0),'Control Sample Data'!H114,$B$1),"")</f>
        <v/>
      </c>
      <c r="U115" s="15" t="str">
        <f>IF(SUM('Control Sample Data'!I$3:I$98)&gt;10,IF(AND(ISNUMBER('Control Sample Data'!I114),'Control Sample Data'!I114&lt;$B$1,'Control Sample Data'!I114&gt;0),'Control Sample Data'!I114,$B$1),"")</f>
        <v/>
      </c>
      <c r="V115" s="15" t="str">
        <f>IF(SUM('Control Sample Data'!J$3:J$98)&gt;10,IF(AND(ISNUMBER('Control Sample Data'!J114),'Control Sample Data'!J114&lt;$B$1,'Control Sample Data'!J114&gt;0),'Control Sample Data'!J114,$B$1),"")</f>
        <v/>
      </c>
      <c r="W115" s="15" t="str">
        <f>IF(SUM('Control Sample Data'!K$3:K$98)&gt;10,IF(AND(ISNUMBER('Control Sample Data'!K114),'Control Sample Data'!K114&lt;$B$1,'Control Sample Data'!K114&gt;0),'Control Sample Data'!K114,$B$1),"")</f>
        <v/>
      </c>
      <c r="X115" s="15" t="str">
        <f>IF(SUM('Control Sample Data'!L$3:L$98)&gt;10,IF(AND(ISNUMBER('Control Sample Data'!L114),'Control Sample Data'!L114&lt;$B$1,'Control Sample Data'!L114&gt;0),'Control Sample Data'!L114,$B$1),"")</f>
        <v/>
      </c>
      <c r="Y115" s="39" t="str">
        <f>IF(SUM('Control Sample Data'!M$3:M$98)&gt;10,IF(AND(ISNUMBER('Control Sample Data'!M114),'Control Sample Data'!M114&lt;$B$1,'Control Sample Data'!M114&gt;0),'Control Sample Data'!M114,$B$1),"")</f>
        <v/>
      </c>
      <c r="Z115" s="36" t="str">
        <f>IF(ISERROR(VLOOKUP('Choose Housekeeping Genes'!$C18,Calculations!$C$100:$M$195,2,0)),"",VLOOKUP('Choose Housekeeping Genes'!$C18,Calculations!$C$100:$M$195,2,0))</f>
        <v/>
      </c>
      <c r="AA115" s="36" t="str">
        <f>IF(ISERROR(VLOOKUP('Choose Housekeeping Genes'!$C18,Calculations!$C$100:$M$195,3,0)),"",VLOOKUP('Choose Housekeeping Genes'!$C18,Calculations!$C$100:$M$195,3,0))</f>
        <v/>
      </c>
      <c r="AB115" s="36" t="str">
        <f>IF(ISERROR(VLOOKUP('Choose Housekeeping Genes'!$C18,Calculations!$C$100:$M$195,4,0)),"",VLOOKUP('Choose Housekeeping Genes'!$C18,Calculations!$C$100:$M$195,4,0))</f>
        <v/>
      </c>
      <c r="AC115" s="36" t="str">
        <f>IF(ISERROR(VLOOKUP('Choose Housekeeping Genes'!$C18,Calculations!$C$100:$M$195,5,0)),"",VLOOKUP('Choose Housekeeping Genes'!$C18,Calculations!$C$100:$M$195,5,0))</f>
        <v/>
      </c>
      <c r="AD115" s="36" t="str">
        <f>IF(ISERROR(VLOOKUP('Choose Housekeeping Genes'!$C18,Calculations!$C$100:$M$195,6,0)),"",VLOOKUP('Choose Housekeeping Genes'!$C18,Calculations!$C$100:$M$195,6,0))</f>
        <v/>
      </c>
      <c r="AE115" s="36" t="str">
        <f>IF(ISERROR(VLOOKUP('Choose Housekeeping Genes'!$C18,Calculations!$C$100:$M$195,7,0)),"",VLOOKUP('Choose Housekeeping Genes'!$C18,Calculations!$C$100:$M$195,7,0))</f>
        <v/>
      </c>
      <c r="AF115" s="36" t="str">
        <f>IF(ISERROR(VLOOKUP('Choose Housekeeping Genes'!$C18,Calculations!$C$100:$M$195,8,0)),"",VLOOKUP('Choose Housekeeping Genes'!$C18,Calculations!$C$100:$M$195,8,0))</f>
        <v/>
      </c>
      <c r="AG115" s="36" t="str">
        <f>IF(ISERROR(VLOOKUP('Choose Housekeeping Genes'!$C18,Calculations!$C$100:$M$195,9,0)),"",VLOOKUP('Choose Housekeeping Genes'!$C18,Calculations!$C$100:$M$195,9,0))</f>
        <v/>
      </c>
      <c r="AH115" s="36" t="str">
        <f>IF(ISERROR(VLOOKUP('Choose Housekeeping Genes'!$C18,Calculations!$C$100:$M$195,10,0)),"",VLOOKUP('Choose Housekeeping Genes'!$C18,Calculations!$C$100:$M$195,10,0))</f>
        <v/>
      </c>
      <c r="AI115" s="36" t="str">
        <f>IF(ISERROR(VLOOKUP('Choose Housekeeping Genes'!$C18,Calculations!$C$100:$M$195,11,0)),"",VLOOKUP('Choose Housekeeping Genes'!$C18,Calculations!$C$100:$M$195,11,0))</f>
        <v/>
      </c>
      <c r="AJ115" s="36" t="str">
        <f>IF(ISERROR(VLOOKUP('Choose Housekeeping Genes'!$C18,Calculations!$C$100:$Y$195,14,0)),"",VLOOKUP('Choose Housekeeping Genes'!$C18,Calculations!$C$100:$Y$195,14,0))</f>
        <v/>
      </c>
      <c r="AK115" s="36" t="str">
        <f>IF(ISERROR(VLOOKUP('Choose Housekeeping Genes'!$C18,Calculations!$C$100:$Y$195,15,0)),"",VLOOKUP('Choose Housekeeping Genes'!$C18,Calculations!$C$100:$Y$195,15,0))</f>
        <v/>
      </c>
      <c r="AL115" s="36" t="str">
        <f>IF(ISERROR(VLOOKUP('Choose Housekeeping Genes'!$C18,Calculations!$C$100:$Y$195,16,0)),"",VLOOKUP('Choose Housekeeping Genes'!$C18,Calculations!$C$100:$Y$195,16,0))</f>
        <v/>
      </c>
      <c r="AM115" s="36" t="str">
        <f>IF(ISERROR(VLOOKUP('Choose Housekeeping Genes'!$C18,Calculations!$C$100:$Y$195,17,0)),"",VLOOKUP('Choose Housekeeping Genes'!$C18,Calculations!$C$100:$Y$195,17,0))</f>
        <v/>
      </c>
      <c r="AN115" s="36" t="str">
        <f>IF(ISERROR(VLOOKUP('Choose Housekeeping Genes'!$C18,Calculations!$C$100:$Y$195,18,0)),"",VLOOKUP('Choose Housekeeping Genes'!$C18,Calculations!$C$100:$Y$195,18,0))</f>
        <v/>
      </c>
      <c r="AO115" s="36" t="str">
        <f>IF(ISERROR(VLOOKUP('Choose Housekeeping Genes'!$C18,Calculations!$C$100:$Y$195,19,0)),"",VLOOKUP('Choose Housekeeping Genes'!$C18,Calculations!$C$100:$Y$195,19,0))</f>
        <v/>
      </c>
      <c r="AP115" s="36" t="str">
        <f>IF(ISERROR(VLOOKUP('Choose Housekeeping Genes'!$C18,Calculations!$C$100:$Y$195,20,0)),"",VLOOKUP('Choose Housekeeping Genes'!$C18,Calculations!$C$100:$Y$195,20,0))</f>
        <v/>
      </c>
      <c r="AQ115" s="36" t="str">
        <f>IF(ISERROR(VLOOKUP('Choose Housekeeping Genes'!$C18,Calculations!$C$100:$Y$195,21,0)),"",VLOOKUP('Choose Housekeeping Genes'!$C18,Calculations!$C$100:$Y$195,21,0))</f>
        <v/>
      </c>
      <c r="AR115" s="36" t="str">
        <f>IF(ISERROR(VLOOKUP('Choose Housekeeping Genes'!$C18,Calculations!$C$100:$Y$195,22,0)),"",VLOOKUP('Choose Housekeeping Genes'!$C18,Calculations!$C$100:$Y$195,22,0))</f>
        <v/>
      </c>
      <c r="AS115" s="36" t="str">
        <f>IF(ISERROR(VLOOKUP('Choose Housekeeping Genes'!$C18,Calculations!$C$100:$Y$195,23,0)),"",VLOOKUP('Choose Housekeeping Genes'!$C18,Calculations!$C$100:$Y$195,23,0))</f>
        <v/>
      </c>
      <c r="AT115" s="34" t="str">
        <f t="shared" si="106"/>
        <v/>
      </c>
      <c r="AU115" s="34" t="str">
        <f t="shared" si="107"/>
        <v/>
      </c>
      <c r="AV115" s="34" t="str">
        <f t="shared" si="108"/>
        <v/>
      </c>
      <c r="AW115" s="34" t="str">
        <f t="shared" si="109"/>
        <v/>
      </c>
      <c r="AX115" s="34" t="str">
        <f t="shared" si="110"/>
        <v/>
      </c>
      <c r="AY115" s="34" t="str">
        <f t="shared" si="111"/>
        <v/>
      </c>
      <c r="AZ115" s="34" t="str">
        <f t="shared" si="112"/>
        <v/>
      </c>
      <c r="BA115" s="34" t="str">
        <f t="shared" si="113"/>
        <v/>
      </c>
      <c r="BB115" s="34" t="str">
        <f t="shared" si="114"/>
        <v/>
      </c>
      <c r="BC115" s="34" t="str">
        <f t="shared" si="115"/>
        <v/>
      </c>
      <c r="BD115" s="34" t="str">
        <f t="shared" si="117"/>
        <v/>
      </c>
      <c r="BE115" s="34" t="str">
        <f t="shared" si="118"/>
        <v/>
      </c>
      <c r="BF115" s="34" t="str">
        <f t="shared" si="119"/>
        <v/>
      </c>
      <c r="BG115" s="34" t="str">
        <f t="shared" si="120"/>
        <v/>
      </c>
      <c r="BH115" s="34" t="str">
        <f t="shared" si="121"/>
        <v/>
      </c>
      <c r="BI115" s="34" t="str">
        <f t="shared" si="122"/>
        <v/>
      </c>
      <c r="BJ115" s="34" t="str">
        <f t="shared" si="123"/>
        <v/>
      </c>
      <c r="BK115" s="34" t="str">
        <f t="shared" si="124"/>
        <v/>
      </c>
      <c r="BL115" s="34" t="str">
        <f t="shared" si="125"/>
        <v/>
      </c>
      <c r="BM115" s="34" t="str">
        <f t="shared" si="126"/>
        <v/>
      </c>
      <c r="BN115" s="36" t="e">
        <f t="shared" si="127"/>
        <v>#DIV/0!</v>
      </c>
      <c r="BO115" s="36" t="e">
        <f t="shared" si="128"/>
        <v>#DIV/0!</v>
      </c>
      <c r="BP115" s="37" t="str">
        <f t="shared" si="86"/>
        <v/>
      </c>
      <c r="BQ115" s="37" t="str">
        <f t="shared" si="87"/>
        <v/>
      </c>
      <c r="BR115" s="37" t="str">
        <f t="shared" si="88"/>
        <v/>
      </c>
      <c r="BS115" s="37" t="str">
        <f t="shared" si="89"/>
        <v/>
      </c>
      <c r="BT115" s="37" t="str">
        <f t="shared" si="90"/>
        <v/>
      </c>
      <c r="BU115" s="37" t="str">
        <f t="shared" si="91"/>
        <v/>
      </c>
      <c r="BV115" s="37" t="str">
        <f t="shared" si="92"/>
        <v/>
      </c>
      <c r="BW115" s="37" t="str">
        <f t="shared" si="93"/>
        <v/>
      </c>
      <c r="BX115" s="37" t="str">
        <f t="shared" si="94"/>
        <v/>
      </c>
      <c r="BY115" s="37" t="str">
        <f t="shared" si="95"/>
        <v/>
      </c>
      <c r="BZ115" s="37" t="str">
        <f t="shared" si="96"/>
        <v/>
      </c>
      <c r="CA115" s="37" t="str">
        <f t="shared" si="97"/>
        <v/>
      </c>
      <c r="CB115" s="37" t="str">
        <f t="shared" si="98"/>
        <v/>
      </c>
      <c r="CC115" s="37" t="str">
        <f t="shared" si="99"/>
        <v/>
      </c>
      <c r="CD115" s="37" t="str">
        <f t="shared" si="100"/>
        <v/>
      </c>
      <c r="CE115" s="37" t="str">
        <f t="shared" si="101"/>
        <v/>
      </c>
      <c r="CF115" s="37" t="str">
        <f t="shared" si="102"/>
        <v/>
      </c>
      <c r="CG115" s="37" t="str">
        <f t="shared" si="103"/>
        <v/>
      </c>
      <c r="CH115" s="37" t="str">
        <f t="shared" si="104"/>
        <v/>
      </c>
      <c r="CI115" s="37" t="str">
        <f t="shared" si="105"/>
        <v/>
      </c>
    </row>
    <row r="116" spans="1:87" ht="12.75">
      <c r="A116" s="16"/>
      <c r="B116" s="14" t="str">
        <f>IF('Gene Table'!D115="","",'Gene Table'!D115)</f>
        <v>NM_003062</v>
      </c>
      <c r="C116" s="14" t="s">
        <v>73</v>
      </c>
      <c r="D116" s="15" t="str">
        <f>IF(SUM('Test Sample Data'!D$3:D$98)&gt;10,IF(AND(ISNUMBER('Test Sample Data'!D115),'Test Sample Data'!D115&lt;$B$1,'Test Sample Data'!D115&gt;0),'Test Sample Data'!D115,$B$1),"")</f>
        <v/>
      </c>
      <c r="E116" s="15" t="str">
        <f>IF(SUM('Test Sample Data'!E$3:E$98)&gt;10,IF(AND(ISNUMBER('Test Sample Data'!E115),'Test Sample Data'!E115&lt;$B$1,'Test Sample Data'!E115&gt;0),'Test Sample Data'!E115,$B$1),"")</f>
        <v/>
      </c>
      <c r="F116" s="15" t="str">
        <f>IF(SUM('Test Sample Data'!F$3:F$98)&gt;10,IF(AND(ISNUMBER('Test Sample Data'!F115),'Test Sample Data'!F115&lt;$B$1,'Test Sample Data'!F115&gt;0),'Test Sample Data'!F115,$B$1),"")</f>
        <v/>
      </c>
      <c r="G116" s="15" t="str">
        <f>IF(SUM('Test Sample Data'!G$3:G$98)&gt;10,IF(AND(ISNUMBER('Test Sample Data'!G115),'Test Sample Data'!G115&lt;$B$1,'Test Sample Data'!G115&gt;0),'Test Sample Data'!G115,$B$1),"")</f>
        <v/>
      </c>
      <c r="H116" s="15" t="str">
        <f>IF(SUM('Test Sample Data'!H$3:H$98)&gt;10,IF(AND(ISNUMBER('Test Sample Data'!H115),'Test Sample Data'!H115&lt;$B$1,'Test Sample Data'!H115&gt;0),'Test Sample Data'!H115,$B$1),"")</f>
        <v/>
      </c>
      <c r="I116" s="15" t="str">
        <f>IF(SUM('Test Sample Data'!I$3:I$98)&gt;10,IF(AND(ISNUMBER('Test Sample Data'!I115),'Test Sample Data'!I115&lt;$B$1,'Test Sample Data'!I115&gt;0),'Test Sample Data'!I115,$B$1),"")</f>
        <v/>
      </c>
      <c r="J116" s="15" t="str">
        <f>IF(SUM('Test Sample Data'!J$3:J$98)&gt;10,IF(AND(ISNUMBER('Test Sample Data'!J115),'Test Sample Data'!J115&lt;$B$1,'Test Sample Data'!J115&gt;0),'Test Sample Data'!J115,$B$1),"")</f>
        <v/>
      </c>
      <c r="K116" s="15" t="str">
        <f>IF(SUM('Test Sample Data'!K$3:K$98)&gt;10,IF(AND(ISNUMBER('Test Sample Data'!K115),'Test Sample Data'!K115&lt;$B$1,'Test Sample Data'!K115&gt;0),'Test Sample Data'!K115,$B$1),"")</f>
        <v/>
      </c>
      <c r="L116" s="15" t="str">
        <f>IF(SUM('Test Sample Data'!L$3:L$98)&gt;10,IF(AND(ISNUMBER('Test Sample Data'!L115),'Test Sample Data'!L115&lt;$B$1,'Test Sample Data'!L115&gt;0),'Test Sample Data'!L115,$B$1),"")</f>
        <v/>
      </c>
      <c r="M116" s="15" t="str">
        <f>IF(SUM('Test Sample Data'!M$3:M$98)&gt;10,IF(AND(ISNUMBER('Test Sample Data'!M115),'Test Sample Data'!M115&lt;$B$1,'Test Sample Data'!M115&gt;0),'Test Sample Data'!M115,$B$1),"")</f>
        <v/>
      </c>
      <c r="N116" s="15" t="str">
        <f>'Gene Table'!D115</f>
        <v>NM_003062</v>
      </c>
      <c r="O116" s="14" t="s">
        <v>73</v>
      </c>
      <c r="P116" s="15" t="str">
        <f>IF(SUM('Control Sample Data'!D$3:D$98)&gt;10,IF(AND(ISNUMBER('Control Sample Data'!D115),'Control Sample Data'!D115&lt;$B$1,'Control Sample Data'!D115&gt;0),'Control Sample Data'!D115,$B$1),"")</f>
        <v/>
      </c>
      <c r="Q116" s="15" t="str">
        <f>IF(SUM('Control Sample Data'!E$3:E$98)&gt;10,IF(AND(ISNUMBER('Control Sample Data'!E115),'Control Sample Data'!E115&lt;$B$1,'Control Sample Data'!E115&gt;0),'Control Sample Data'!E115,$B$1),"")</f>
        <v/>
      </c>
      <c r="R116" s="15" t="str">
        <f>IF(SUM('Control Sample Data'!F$3:F$98)&gt;10,IF(AND(ISNUMBER('Control Sample Data'!F115),'Control Sample Data'!F115&lt;$B$1,'Control Sample Data'!F115&gt;0),'Control Sample Data'!F115,$B$1),"")</f>
        <v/>
      </c>
      <c r="S116" s="15" t="str">
        <f>IF(SUM('Control Sample Data'!G$3:G$98)&gt;10,IF(AND(ISNUMBER('Control Sample Data'!G115),'Control Sample Data'!G115&lt;$B$1,'Control Sample Data'!G115&gt;0),'Control Sample Data'!G115,$B$1),"")</f>
        <v/>
      </c>
      <c r="T116" s="15" t="str">
        <f>IF(SUM('Control Sample Data'!H$3:H$98)&gt;10,IF(AND(ISNUMBER('Control Sample Data'!H115),'Control Sample Data'!H115&lt;$B$1,'Control Sample Data'!H115&gt;0),'Control Sample Data'!H115,$B$1),"")</f>
        <v/>
      </c>
      <c r="U116" s="15" t="str">
        <f>IF(SUM('Control Sample Data'!I$3:I$98)&gt;10,IF(AND(ISNUMBER('Control Sample Data'!I115),'Control Sample Data'!I115&lt;$B$1,'Control Sample Data'!I115&gt;0),'Control Sample Data'!I115,$B$1),"")</f>
        <v/>
      </c>
      <c r="V116" s="15" t="str">
        <f>IF(SUM('Control Sample Data'!J$3:J$98)&gt;10,IF(AND(ISNUMBER('Control Sample Data'!J115),'Control Sample Data'!J115&lt;$B$1,'Control Sample Data'!J115&gt;0),'Control Sample Data'!J115,$B$1),"")</f>
        <v/>
      </c>
      <c r="W116" s="15" t="str">
        <f>IF(SUM('Control Sample Data'!K$3:K$98)&gt;10,IF(AND(ISNUMBER('Control Sample Data'!K115),'Control Sample Data'!K115&lt;$B$1,'Control Sample Data'!K115&gt;0),'Control Sample Data'!K115,$B$1),"")</f>
        <v/>
      </c>
      <c r="X116" s="15" t="str">
        <f>IF(SUM('Control Sample Data'!L$3:L$98)&gt;10,IF(AND(ISNUMBER('Control Sample Data'!L115),'Control Sample Data'!L115&lt;$B$1,'Control Sample Data'!L115&gt;0),'Control Sample Data'!L115,$B$1),"")</f>
        <v/>
      </c>
      <c r="Y116" s="39" t="str">
        <f>IF(SUM('Control Sample Data'!M$3:M$98)&gt;10,IF(AND(ISNUMBER('Control Sample Data'!M115),'Control Sample Data'!M115&lt;$B$1,'Control Sample Data'!M115&gt;0),'Control Sample Data'!M115,$B$1),"")</f>
        <v/>
      </c>
      <c r="Z116" s="36" t="str">
        <f>IF(ISERROR(VLOOKUP('Choose Housekeeping Genes'!$C19,Calculations!$C$100:$M$195,2,0)),"",VLOOKUP('Choose Housekeeping Genes'!$C19,Calculations!$C$100:$M$195,2,0))</f>
        <v/>
      </c>
      <c r="AA116" s="36" t="str">
        <f>IF(ISERROR(VLOOKUP('Choose Housekeeping Genes'!$C19,Calculations!$C$100:$M$195,3,0)),"",VLOOKUP('Choose Housekeeping Genes'!$C19,Calculations!$C$100:$M$195,3,0))</f>
        <v/>
      </c>
      <c r="AB116" s="36" t="str">
        <f>IF(ISERROR(VLOOKUP('Choose Housekeeping Genes'!$C19,Calculations!$C$100:$M$195,4,0)),"",VLOOKUP('Choose Housekeeping Genes'!$C19,Calculations!$C$100:$M$195,4,0))</f>
        <v/>
      </c>
      <c r="AC116" s="36" t="str">
        <f>IF(ISERROR(VLOOKUP('Choose Housekeeping Genes'!$C19,Calculations!$C$100:$M$195,5,0)),"",VLOOKUP('Choose Housekeeping Genes'!$C19,Calculations!$C$100:$M$195,5,0))</f>
        <v/>
      </c>
      <c r="AD116" s="36" t="str">
        <f>IF(ISERROR(VLOOKUP('Choose Housekeeping Genes'!$C19,Calculations!$C$100:$M$195,6,0)),"",VLOOKUP('Choose Housekeeping Genes'!$C19,Calculations!$C$100:$M$195,6,0))</f>
        <v/>
      </c>
      <c r="AE116" s="36" t="str">
        <f>IF(ISERROR(VLOOKUP('Choose Housekeeping Genes'!$C19,Calculations!$C$100:$M$195,7,0)),"",VLOOKUP('Choose Housekeeping Genes'!$C19,Calculations!$C$100:$M$195,7,0))</f>
        <v/>
      </c>
      <c r="AF116" s="36" t="str">
        <f>IF(ISERROR(VLOOKUP('Choose Housekeeping Genes'!$C19,Calculations!$C$100:$M$195,8,0)),"",VLOOKUP('Choose Housekeeping Genes'!$C19,Calculations!$C$100:$M$195,8,0))</f>
        <v/>
      </c>
      <c r="AG116" s="36" t="str">
        <f>IF(ISERROR(VLOOKUP('Choose Housekeeping Genes'!$C19,Calculations!$C$100:$M$195,9,0)),"",VLOOKUP('Choose Housekeeping Genes'!$C19,Calculations!$C$100:$M$195,9,0))</f>
        <v/>
      </c>
      <c r="AH116" s="36" t="str">
        <f>IF(ISERROR(VLOOKUP('Choose Housekeeping Genes'!$C19,Calculations!$C$100:$M$195,10,0)),"",VLOOKUP('Choose Housekeeping Genes'!$C19,Calculations!$C$100:$M$195,10,0))</f>
        <v/>
      </c>
      <c r="AI116" s="36" t="str">
        <f>IF(ISERROR(VLOOKUP('Choose Housekeeping Genes'!$C19,Calculations!$C$100:$M$195,11,0)),"",VLOOKUP('Choose Housekeeping Genes'!$C19,Calculations!$C$100:$M$195,11,0))</f>
        <v/>
      </c>
      <c r="AJ116" s="36" t="str">
        <f>IF(ISERROR(VLOOKUP('Choose Housekeeping Genes'!$C19,Calculations!$C$100:$Y$195,14,0)),"",VLOOKUP('Choose Housekeeping Genes'!$C19,Calculations!$C$100:$Y$195,14,0))</f>
        <v/>
      </c>
      <c r="AK116" s="36" t="str">
        <f>IF(ISERROR(VLOOKUP('Choose Housekeeping Genes'!$C19,Calculations!$C$100:$Y$195,15,0)),"",VLOOKUP('Choose Housekeeping Genes'!$C19,Calculations!$C$100:$Y$195,15,0))</f>
        <v/>
      </c>
      <c r="AL116" s="36" t="str">
        <f>IF(ISERROR(VLOOKUP('Choose Housekeeping Genes'!$C19,Calculations!$C$100:$Y$195,16,0)),"",VLOOKUP('Choose Housekeeping Genes'!$C19,Calculations!$C$100:$Y$195,16,0))</f>
        <v/>
      </c>
      <c r="AM116" s="36" t="str">
        <f>IF(ISERROR(VLOOKUP('Choose Housekeeping Genes'!$C19,Calculations!$C$100:$Y$195,17,0)),"",VLOOKUP('Choose Housekeeping Genes'!$C19,Calculations!$C$100:$Y$195,17,0))</f>
        <v/>
      </c>
      <c r="AN116" s="36" t="str">
        <f>IF(ISERROR(VLOOKUP('Choose Housekeeping Genes'!$C19,Calculations!$C$100:$Y$195,18,0)),"",VLOOKUP('Choose Housekeeping Genes'!$C19,Calculations!$C$100:$Y$195,18,0))</f>
        <v/>
      </c>
      <c r="AO116" s="36" t="str">
        <f>IF(ISERROR(VLOOKUP('Choose Housekeeping Genes'!$C19,Calculations!$C$100:$Y$195,19,0)),"",VLOOKUP('Choose Housekeeping Genes'!$C19,Calculations!$C$100:$Y$195,19,0))</f>
        <v/>
      </c>
      <c r="AP116" s="36" t="str">
        <f>IF(ISERROR(VLOOKUP('Choose Housekeeping Genes'!$C19,Calculations!$C$100:$Y$195,20,0)),"",VLOOKUP('Choose Housekeeping Genes'!$C19,Calculations!$C$100:$Y$195,20,0))</f>
        <v/>
      </c>
      <c r="AQ116" s="36" t="str">
        <f>IF(ISERROR(VLOOKUP('Choose Housekeeping Genes'!$C19,Calculations!$C$100:$Y$195,21,0)),"",VLOOKUP('Choose Housekeeping Genes'!$C19,Calculations!$C$100:$Y$195,21,0))</f>
        <v/>
      </c>
      <c r="AR116" s="36" t="str">
        <f>IF(ISERROR(VLOOKUP('Choose Housekeeping Genes'!$C19,Calculations!$C$100:$Y$195,22,0)),"",VLOOKUP('Choose Housekeeping Genes'!$C19,Calculations!$C$100:$Y$195,22,0))</f>
        <v/>
      </c>
      <c r="AS116" s="36" t="str">
        <f>IF(ISERROR(VLOOKUP('Choose Housekeeping Genes'!$C19,Calculations!$C$100:$Y$195,23,0)),"",VLOOKUP('Choose Housekeeping Genes'!$C19,Calculations!$C$100:$Y$195,23,0))</f>
        <v/>
      </c>
      <c r="AT116" s="34" t="str">
        <f t="shared" si="106"/>
        <v/>
      </c>
      <c r="AU116" s="34" t="str">
        <f t="shared" si="107"/>
        <v/>
      </c>
      <c r="AV116" s="34" t="str">
        <f t="shared" si="108"/>
        <v/>
      </c>
      <c r="AW116" s="34" t="str">
        <f t="shared" si="109"/>
        <v/>
      </c>
      <c r="AX116" s="34" t="str">
        <f t="shared" si="110"/>
        <v/>
      </c>
      <c r="AY116" s="34" t="str">
        <f t="shared" si="111"/>
        <v/>
      </c>
      <c r="AZ116" s="34" t="str">
        <f t="shared" si="112"/>
        <v/>
      </c>
      <c r="BA116" s="34" t="str">
        <f t="shared" si="113"/>
        <v/>
      </c>
      <c r="BB116" s="34" t="str">
        <f t="shared" si="114"/>
        <v/>
      </c>
      <c r="BC116" s="34" t="str">
        <f t="shared" si="115"/>
        <v/>
      </c>
      <c r="BD116" s="34" t="str">
        <f t="shared" si="117"/>
        <v/>
      </c>
      <c r="BE116" s="34" t="str">
        <f t="shared" si="118"/>
        <v/>
      </c>
      <c r="BF116" s="34" t="str">
        <f t="shared" si="119"/>
        <v/>
      </c>
      <c r="BG116" s="34" t="str">
        <f t="shared" si="120"/>
        <v/>
      </c>
      <c r="BH116" s="34" t="str">
        <f t="shared" si="121"/>
        <v/>
      </c>
      <c r="BI116" s="34" t="str">
        <f t="shared" si="122"/>
        <v/>
      </c>
      <c r="BJ116" s="34" t="str">
        <f t="shared" si="123"/>
        <v/>
      </c>
      <c r="BK116" s="34" t="str">
        <f t="shared" si="124"/>
        <v/>
      </c>
      <c r="BL116" s="34" t="str">
        <f t="shared" si="125"/>
        <v/>
      </c>
      <c r="BM116" s="34" t="str">
        <f t="shared" si="126"/>
        <v/>
      </c>
      <c r="BN116" s="36" t="e">
        <f t="shared" si="127"/>
        <v>#DIV/0!</v>
      </c>
      <c r="BO116" s="36" t="e">
        <f t="shared" si="128"/>
        <v>#DIV/0!</v>
      </c>
      <c r="BP116" s="37" t="str">
        <f t="shared" si="86"/>
        <v/>
      </c>
      <c r="BQ116" s="37" t="str">
        <f t="shared" si="87"/>
        <v/>
      </c>
      <c r="BR116" s="37" t="str">
        <f t="shared" si="88"/>
        <v/>
      </c>
      <c r="BS116" s="37" t="str">
        <f t="shared" si="89"/>
        <v/>
      </c>
      <c r="BT116" s="37" t="str">
        <f t="shared" si="90"/>
        <v/>
      </c>
      <c r="BU116" s="37" t="str">
        <f t="shared" si="91"/>
        <v/>
      </c>
      <c r="BV116" s="37" t="str">
        <f t="shared" si="92"/>
        <v/>
      </c>
      <c r="BW116" s="37" t="str">
        <f t="shared" si="93"/>
        <v/>
      </c>
      <c r="BX116" s="37" t="str">
        <f t="shared" si="94"/>
        <v/>
      </c>
      <c r="BY116" s="37" t="str">
        <f t="shared" si="95"/>
        <v/>
      </c>
      <c r="BZ116" s="37" t="str">
        <f t="shared" si="96"/>
        <v/>
      </c>
      <c r="CA116" s="37" t="str">
        <f t="shared" si="97"/>
        <v/>
      </c>
      <c r="CB116" s="37" t="str">
        <f t="shared" si="98"/>
        <v/>
      </c>
      <c r="CC116" s="37" t="str">
        <f t="shared" si="99"/>
        <v/>
      </c>
      <c r="CD116" s="37" t="str">
        <f t="shared" si="100"/>
        <v/>
      </c>
      <c r="CE116" s="37" t="str">
        <f t="shared" si="101"/>
        <v/>
      </c>
      <c r="CF116" s="37" t="str">
        <f t="shared" si="102"/>
        <v/>
      </c>
      <c r="CG116" s="37" t="str">
        <f t="shared" si="103"/>
        <v/>
      </c>
      <c r="CH116" s="37" t="str">
        <f t="shared" si="104"/>
        <v/>
      </c>
      <c r="CI116" s="37" t="str">
        <f t="shared" si="105"/>
        <v/>
      </c>
    </row>
    <row r="117" spans="1:87" ht="12.75">
      <c r="A117" s="16"/>
      <c r="B117" s="14" t="str">
        <f>IF('Gene Table'!D116="","",'Gene Table'!D116)</f>
        <v>NM_022743</v>
      </c>
      <c r="C117" s="14" t="s">
        <v>77</v>
      </c>
      <c r="D117" s="15" t="str">
        <f>IF(SUM('Test Sample Data'!D$3:D$98)&gt;10,IF(AND(ISNUMBER('Test Sample Data'!D116),'Test Sample Data'!D116&lt;$B$1,'Test Sample Data'!D116&gt;0),'Test Sample Data'!D116,$B$1),"")</f>
        <v/>
      </c>
      <c r="E117" s="15" t="str">
        <f>IF(SUM('Test Sample Data'!E$3:E$98)&gt;10,IF(AND(ISNUMBER('Test Sample Data'!E116),'Test Sample Data'!E116&lt;$B$1,'Test Sample Data'!E116&gt;0),'Test Sample Data'!E116,$B$1),"")</f>
        <v/>
      </c>
      <c r="F117" s="15" t="str">
        <f>IF(SUM('Test Sample Data'!F$3:F$98)&gt;10,IF(AND(ISNUMBER('Test Sample Data'!F116),'Test Sample Data'!F116&lt;$B$1,'Test Sample Data'!F116&gt;0),'Test Sample Data'!F116,$B$1),"")</f>
        <v/>
      </c>
      <c r="G117" s="15" t="str">
        <f>IF(SUM('Test Sample Data'!G$3:G$98)&gt;10,IF(AND(ISNUMBER('Test Sample Data'!G116),'Test Sample Data'!G116&lt;$B$1,'Test Sample Data'!G116&gt;0),'Test Sample Data'!G116,$B$1),"")</f>
        <v/>
      </c>
      <c r="H117" s="15" t="str">
        <f>IF(SUM('Test Sample Data'!H$3:H$98)&gt;10,IF(AND(ISNUMBER('Test Sample Data'!H116),'Test Sample Data'!H116&lt;$B$1,'Test Sample Data'!H116&gt;0),'Test Sample Data'!H116,$B$1),"")</f>
        <v/>
      </c>
      <c r="I117" s="15" t="str">
        <f>IF(SUM('Test Sample Data'!I$3:I$98)&gt;10,IF(AND(ISNUMBER('Test Sample Data'!I116),'Test Sample Data'!I116&lt;$B$1,'Test Sample Data'!I116&gt;0),'Test Sample Data'!I116,$B$1),"")</f>
        <v/>
      </c>
      <c r="J117" s="15" t="str">
        <f>IF(SUM('Test Sample Data'!J$3:J$98)&gt;10,IF(AND(ISNUMBER('Test Sample Data'!J116),'Test Sample Data'!J116&lt;$B$1,'Test Sample Data'!J116&gt;0),'Test Sample Data'!J116,$B$1),"")</f>
        <v/>
      </c>
      <c r="K117" s="15" t="str">
        <f>IF(SUM('Test Sample Data'!K$3:K$98)&gt;10,IF(AND(ISNUMBER('Test Sample Data'!K116),'Test Sample Data'!K116&lt;$B$1,'Test Sample Data'!K116&gt;0),'Test Sample Data'!K116,$B$1),"")</f>
        <v/>
      </c>
      <c r="L117" s="15" t="str">
        <f>IF(SUM('Test Sample Data'!L$3:L$98)&gt;10,IF(AND(ISNUMBER('Test Sample Data'!L116),'Test Sample Data'!L116&lt;$B$1,'Test Sample Data'!L116&gt;0),'Test Sample Data'!L116,$B$1),"")</f>
        <v/>
      </c>
      <c r="M117" s="15" t="str">
        <f>IF(SUM('Test Sample Data'!M$3:M$98)&gt;10,IF(AND(ISNUMBER('Test Sample Data'!M116),'Test Sample Data'!M116&lt;$B$1,'Test Sample Data'!M116&gt;0),'Test Sample Data'!M116,$B$1),"")</f>
        <v/>
      </c>
      <c r="N117" s="15" t="str">
        <f>'Gene Table'!D116</f>
        <v>NM_022743</v>
      </c>
      <c r="O117" s="14" t="s">
        <v>77</v>
      </c>
      <c r="P117" s="15" t="str">
        <f>IF(SUM('Control Sample Data'!D$3:D$98)&gt;10,IF(AND(ISNUMBER('Control Sample Data'!D116),'Control Sample Data'!D116&lt;$B$1,'Control Sample Data'!D116&gt;0),'Control Sample Data'!D116,$B$1),"")</f>
        <v/>
      </c>
      <c r="Q117" s="15" t="str">
        <f>IF(SUM('Control Sample Data'!E$3:E$98)&gt;10,IF(AND(ISNUMBER('Control Sample Data'!E116),'Control Sample Data'!E116&lt;$B$1,'Control Sample Data'!E116&gt;0),'Control Sample Data'!E116,$B$1),"")</f>
        <v/>
      </c>
      <c r="R117" s="15" t="str">
        <f>IF(SUM('Control Sample Data'!F$3:F$98)&gt;10,IF(AND(ISNUMBER('Control Sample Data'!F116),'Control Sample Data'!F116&lt;$B$1,'Control Sample Data'!F116&gt;0),'Control Sample Data'!F116,$B$1),"")</f>
        <v/>
      </c>
      <c r="S117" s="15" t="str">
        <f>IF(SUM('Control Sample Data'!G$3:G$98)&gt;10,IF(AND(ISNUMBER('Control Sample Data'!G116),'Control Sample Data'!G116&lt;$B$1,'Control Sample Data'!G116&gt;0),'Control Sample Data'!G116,$B$1),"")</f>
        <v/>
      </c>
      <c r="T117" s="15" t="str">
        <f>IF(SUM('Control Sample Data'!H$3:H$98)&gt;10,IF(AND(ISNUMBER('Control Sample Data'!H116),'Control Sample Data'!H116&lt;$B$1,'Control Sample Data'!H116&gt;0),'Control Sample Data'!H116,$B$1),"")</f>
        <v/>
      </c>
      <c r="U117" s="15" t="str">
        <f>IF(SUM('Control Sample Data'!I$3:I$98)&gt;10,IF(AND(ISNUMBER('Control Sample Data'!I116),'Control Sample Data'!I116&lt;$B$1,'Control Sample Data'!I116&gt;0),'Control Sample Data'!I116,$B$1),"")</f>
        <v/>
      </c>
      <c r="V117" s="15" t="str">
        <f>IF(SUM('Control Sample Data'!J$3:J$98)&gt;10,IF(AND(ISNUMBER('Control Sample Data'!J116),'Control Sample Data'!J116&lt;$B$1,'Control Sample Data'!J116&gt;0),'Control Sample Data'!J116,$B$1),"")</f>
        <v/>
      </c>
      <c r="W117" s="15" t="str">
        <f>IF(SUM('Control Sample Data'!K$3:K$98)&gt;10,IF(AND(ISNUMBER('Control Sample Data'!K116),'Control Sample Data'!K116&lt;$B$1,'Control Sample Data'!K116&gt;0),'Control Sample Data'!K116,$B$1),"")</f>
        <v/>
      </c>
      <c r="X117" s="15" t="str">
        <f>IF(SUM('Control Sample Data'!L$3:L$98)&gt;10,IF(AND(ISNUMBER('Control Sample Data'!L116),'Control Sample Data'!L116&lt;$B$1,'Control Sample Data'!L116&gt;0),'Control Sample Data'!L116,$B$1),"")</f>
        <v/>
      </c>
      <c r="Y117" s="39" t="str">
        <f>IF(SUM('Control Sample Data'!M$3:M$98)&gt;10,IF(AND(ISNUMBER('Control Sample Data'!M116),'Control Sample Data'!M116&lt;$B$1,'Control Sample Data'!M116&gt;0),'Control Sample Data'!M116,$B$1),"")</f>
        <v/>
      </c>
      <c r="Z117" s="36" t="str">
        <f>IF(ISERROR(VLOOKUP('Choose Housekeeping Genes'!$C20,Calculations!$C$100:$M$195,2,0)),"",VLOOKUP('Choose Housekeeping Genes'!$C20,Calculations!$C$100:$M$195,2,0))</f>
        <v/>
      </c>
      <c r="AA117" s="36" t="str">
        <f>IF(ISERROR(VLOOKUP('Choose Housekeeping Genes'!$C20,Calculations!$C$100:$M$195,3,0)),"",VLOOKUP('Choose Housekeeping Genes'!$C20,Calculations!$C$100:$M$195,3,0))</f>
        <v/>
      </c>
      <c r="AB117" s="36" t="str">
        <f>IF(ISERROR(VLOOKUP('Choose Housekeeping Genes'!$C20,Calculations!$C$100:$M$195,4,0)),"",VLOOKUP('Choose Housekeeping Genes'!$C20,Calculations!$C$100:$M$195,4,0))</f>
        <v/>
      </c>
      <c r="AC117" s="36" t="str">
        <f>IF(ISERROR(VLOOKUP('Choose Housekeeping Genes'!$C20,Calculations!$C$100:$M$195,5,0)),"",VLOOKUP('Choose Housekeeping Genes'!$C20,Calculations!$C$100:$M$195,5,0))</f>
        <v/>
      </c>
      <c r="AD117" s="36" t="str">
        <f>IF(ISERROR(VLOOKUP('Choose Housekeeping Genes'!$C20,Calculations!$C$100:$M$195,6,0)),"",VLOOKUP('Choose Housekeeping Genes'!$C20,Calculations!$C$100:$M$195,6,0))</f>
        <v/>
      </c>
      <c r="AE117" s="36" t="str">
        <f>IF(ISERROR(VLOOKUP('Choose Housekeeping Genes'!$C20,Calculations!$C$100:$M$195,7,0)),"",VLOOKUP('Choose Housekeeping Genes'!$C20,Calculations!$C$100:$M$195,7,0))</f>
        <v/>
      </c>
      <c r="AF117" s="36" t="str">
        <f>IF(ISERROR(VLOOKUP('Choose Housekeeping Genes'!$C20,Calculations!$C$100:$M$195,8,0)),"",VLOOKUP('Choose Housekeeping Genes'!$C20,Calculations!$C$100:$M$195,8,0))</f>
        <v/>
      </c>
      <c r="AG117" s="36" t="str">
        <f>IF(ISERROR(VLOOKUP('Choose Housekeeping Genes'!$C20,Calculations!$C$100:$M$195,9,0)),"",VLOOKUP('Choose Housekeeping Genes'!$C20,Calculations!$C$100:$M$195,9,0))</f>
        <v/>
      </c>
      <c r="AH117" s="36" t="str">
        <f>IF(ISERROR(VLOOKUP('Choose Housekeeping Genes'!$C20,Calculations!$C$100:$M$195,10,0)),"",VLOOKUP('Choose Housekeeping Genes'!$C20,Calculations!$C$100:$M$195,10,0))</f>
        <v/>
      </c>
      <c r="AI117" s="36" t="str">
        <f>IF(ISERROR(VLOOKUP('Choose Housekeeping Genes'!$C20,Calculations!$C$100:$M$195,11,0)),"",VLOOKUP('Choose Housekeeping Genes'!$C20,Calculations!$C$100:$M$195,11,0))</f>
        <v/>
      </c>
      <c r="AJ117" s="36" t="str">
        <f>IF(ISERROR(VLOOKUP('Choose Housekeeping Genes'!$C20,Calculations!$C$100:$Y$195,14,0)),"",VLOOKUP('Choose Housekeeping Genes'!$C20,Calculations!$C$100:$Y$195,14,0))</f>
        <v/>
      </c>
      <c r="AK117" s="36" t="str">
        <f>IF(ISERROR(VLOOKUP('Choose Housekeeping Genes'!$C20,Calculations!$C$100:$Y$195,15,0)),"",VLOOKUP('Choose Housekeeping Genes'!$C20,Calculations!$C$100:$Y$195,15,0))</f>
        <v/>
      </c>
      <c r="AL117" s="36" t="str">
        <f>IF(ISERROR(VLOOKUP('Choose Housekeeping Genes'!$C20,Calculations!$C$100:$Y$195,16,0)),"",VLOOKUP('Choose Housekeeping Genes'!$C20,Calculations!$C$100:$Y$195,16,0))</f>
        <v/>
      </c>
      <c r="AM117" s="36" t="str">
        <f>IF(ISERROR(VLOOKUP('Choose Housekeeping Genes'!$C20,Calculations!$C$100:$Y$195,17,0)),"",VLOOKUP('Choose Housekeeping Genes'!$C20,Calculations!$C$100:$Y$195,17,0))</f>
        <v/>
      </c>
      <c r="AN117" s="36" t="str">
        <f>IF(ISERROR(VLOOKUP('Choose Housekeeping Genes'!$C20,Calculations!$C$100:$Y$195,18,0)),"",VLOOKUP('Choose Housekeeping Genes'!$C20,Calculations!$C$100:$Y$195,18,0))</f>
        <v/>
      </c>
      <c r="AO117" s="36" t="str">
        <f>IF(ISERROR(VLOOKUP('Choose Housekeeping Genes'!$C20,Calculations!$C$100:$Y$195,19,0)),"",VLOOKUP('Choose Housekeeping Genes'!$C20,Calculations!$C$100:$Y$195,19,0))</f>
        <v/>
      </c>
      <c r="AP117" s="36" t="str">
        <f>IF(ISERROR(VLOOKUP('Choose Housekeeping Genes'!$C20,Calculations!$C$100:$Y$195,20,0)),"",VLOOKUP('Choose Housekeeping Genes'!$C20,Calculations!$C$100:$Y$195,20,0))</f>
        <v/>
      </c>
      <c r="AQ117" s="36" t="str">
        <f>IF(ISERROR(VLOOKUP('Choose Housekeeping Genes'!$C20,Calculations!$C$100:$Y$195,21,0)),"",VLOOKUP('Choose Housekeeping Genes'!$C20,Calculations!$C$100:$Y$195,21,0))</f>
        <v/>
      </c>
      <c r="AR117" s="36" t="str">
        <f>IF(ISERROR(VLOOKUP('Choose Housekeeping Genes'!$C20,Calculations!$C$100:$Y$195,22,0)),"",VLOOKUP('Choose Housekeeping Genes'!$C20,Calculations!$C$100:$Y$195,22,0))</f>
        <v/>
      </c>
      <c r="AS117" s="36" t="str">
        <f>IF(ISERROR(VLOOKUP('Choose Housekeeping Genes'!$C20,Calculations!$C$100:$Y$195,23,0)),"",VLOOKUP('Choose Housekeeping Genes'!$C20,Calculations!$C$100:$Y$195,23,0))</f>
        <v/>
      </c>
      <c r="AT117" s="34" t="str">
        <f t="shared" si="106"/>
        <v/>
      </c>
      <c r="AU117" s="34" t="str">
        <f t="shared" si="107"/>
        <v/>
      </c>
      <c r="AV117" s="34" t="str">
        <f t="shared" si="108"/>
        <v/>
      </c>
      <c r="AW117" s="34" t="str">
        <f t="shared" si="109"/>
        <v/>
      </c>
      <c r="AX117" s="34" t="str">
        <f t="shared" si="110"/>
        <v/>
      </c>
      <c r="AY117" s="34" t="str">
        <f t="shared" si="111"/>
        <v/>
      </c>
      <c r="AZ117" s="34" t="str">
        <f t="shared" si="112"/>
        <v/>
      </c>
      <c r="BA117" s="34" t="str">
        <f t="shared" si="113"/>
        <v/>
      </c>
      <c r="BB117" s="34" t="str">
        <f t="shared" si="114"/>
        <v/>
      </c>
      <c r="BC117" s="34" t="str">
        <f t="shared" si="115"/>
        <v/>
      </c>
      <c r="BD117" s="34" t="str">
        <f t="shared" si="117"/>
        <v/>
      </c>
      <c r="BE117" s="34" t="str">
        <f t="shared" si="118"/>
        <v/>
      </c>
      <c r="BF117" s="34" t="str">
        <f t="shared" si="119"/>
        <v/>
      </c>
      <c r="BG117" s="34" t="str">
        <f t="shared" si="120"/>
        <v/>
      </c>
      <c r="BH117" s="34" t="str">
        <f t="shared" si="121"/>
        <v/>
      </c>
      <c r="BI117" s="34" t="str">
        <f t="shared" si="122"/>
        <v/>
      </c>
      <c r="BJ117" s="34" t="str">
        <f t="shared" si="123"/>
        <v/>
      </c>
      <c r="BK117" s="34" t="str">
        <f t="shared" si="124"/>
        <v/>
      </c>
      <c r="BL117" s="34" t="str">
        <f t="shared" si="125"/>
        <v/>
      </c>
      <c r="BM117" s="34" t="str">
        <f t="shared" si="126"/>
        <v/>
      </c>
      <c r="BN117" s="36" t="e">
        <f t="shared" si="127"/>
        <v>#DIV/0!</v>
      </c>
      <c r="BO117" s="36" t="e">
        <f t="shared" si="128"/>
        <v>#DIV/0!</v>
      </c>
      <c r="BP117" s="37" t="str">
        <f t="shared" si="86"/>
        <v/>
      </c>
      <c r="BQ117" s="37" t="str">
        <f t="shared" si="87"/>
        <v/>
      </c>
      <c r="BR117" s="37" t="str">
        <f t="shared" si="88"/>
        <v/>
      </c>
      <c r="BS117" s="37" t="str">
        <f t="shared" si="89"/>
        <v/>
      </c>
      <c r="BT117" s="37" t="str">
        <f t="shared" si="90"/>
        <v/>
      </c>
      <c r="BU117" s="37" t="str">
        <f t="shared" si="91"/>
        <v/>
      </c>
      <c r="BV117" s="37" t="str">
        <f t="shared" si="92"/>
        <v/>
      </c>
      <c r="BW117" s="37" t="str">
        <f t="shared" si="93"/>
        <v/>
      </c>
      <c r="BX117" s="37" t="str">
        <f t="shared" si="94"/>
        <v/>
      </c>
      <c r="BY117" s="37" t="str">
        <f t="shared" si="95"/>
        <v/>
      </c>
      <c r="BZ117" s="37" t="str">
        <f t="shared" si="96"/>
        <v/>
      </c>
      <c r="CA117" s="37" t="str">
        <f t="shared" si="97"/>
        <v/>
      </c>
      <c r="CB117" s="37" t="str">
        <f t="shared" si="98"/>
        <v/>
      </c>
      <c r="CC117" s="37" t="str">
        <f t="shared" si="99"/>
        <v/>
      </c>
      <c r="CD117" s="37" t="str">
        <f t="shared" si="100"/>
        <v/>
      </c>
      <c r="CE117" s="37" t="str">
        <f t="shared" si="101"/>
        <v/>
      </c>
      <c r="CF117" s="37" t="str">
        <f t="shared" si="102"/>
        <v/>
      </c>
      <c r="CG117" s="37" t="str">
        <f t="shared" si="103"/>
        <v/>
      </c>
      <c r="CH117" s="37" t="str">
        <f t="shared" si="104"/>
        <v/>
      </c>
      <c r="CI117" s="37" t="str">
        <f t="shared" si="105"/>
        <v/>
      </c>
    </row>
    <row r="118" spans="1:87" ht="12.75">
      <c r="A118" s="16"/>
      <c r="B118" s="14" t="str">
        <f>IF('Gene Table'!D117="","",'Gene Table'!D117)</f>
        <v>NM_001035511</v>
      </c>
      <c r="C118" s="14" t="s">
        <v>81</v>
      </c>
      <c r="D118" s="15" t="str">
        <f>IF(SUM('Test Sample Data'!D$3:D$98)&gt;10,IF(AND(ISNUMBER('Test Sample Data'!D117),'Test Sample Data'!D117&lt;$B$1,'Test Sample Data'!D117&gt;0),'Test Sample Data'!D117,$B$1),"")</f>
        <v/>
      </c>
      <c r="E118" s="15" t="str">
        <f>IF(SUM('Test Sample Data'!E$3:E$98)&gt;10,IF(AND(ISNUMBER('Test Sample Data'!E117),'Test Sample Data'!E117&lt;$B$1,'Test Sample Data'!E117&gt;0),'Test Sample Data'!E117,$B$1),"")</f>
        <v/>
      </c>
      <c r="F118" s="15" t="str">
        <f>IF(SUM('Test Sample Data'!F$3:F$98)&gt;10,IF(AND(ISNUMBER('Test Sample Data'!F117),'Test Sample Data'!F117&lt;$B$1,'Test Sample Data'!F117&gt;0),'Test Sample Data'!F117,$B$1),"")</f>
        <v/>
      </c>
      <c r="G118" s="15" t="str">
        <f>IF(SUM('Test Sample Data'!G$3:G$98)&gt;10,IF(AND(ISNUMBER('Test Sample Data'!G117),'Test Sample Data'!G117&lt;$B$1,'Test Sample Data'!G117&gt;0),'Test Sample Data'!G117,$B$1),"")</f>
        <v/>
      </c>
      <c r="H118" s="15" t="str">
        <f>IF(SUM('Test Sample Data'!H$3:H$98)&gt;10,IF(AND(ISNUMBER('Test Sample Data'!H117),'Test Sample Data'!H117&lt;$B$1,'Test Sample Data'!H117&gt;0),'Test Sample Data'!H117,$B$1),"")</f>
        <v/>
      </c>
      <c r="I118" s="15" t="str">
        <f>IF(SUM('Test Sample Data'!I$3:I$98)&gt;10,IF(AND(ISNUMBER('Test Sample Data'!I117),'Test Sample Data'!I117&lt;$B$1,'Test Sample Data'!I117&gt;0),'Test Sample Data'!I117,$B$1),"")</f>
        <v/>
      </c>
      <c r="J118" s="15" t="str">
        <f>IF(SUM('Test Sample Data'!J$3:J$98)&gt;10,IF(AND(ISNUMBER('Test Sample Data'!J117),'Test Sample Data'!J117&lt;$B$1,'Test Sample Data'!J117&gt;0),'Test Sample Data'!J117,$B$1),"")</f>
        <v/>
      </c>
      <c r="K118" s="15" t="str">
        <f>IF(SUM('Test Sample Data'!K$3:K$98)&gt;10,IF(AND(ISNUMBER('Test Sample Data'!K117),'Test Sample Data'!K117&lt;$B$1,'Test Sample Data'!K117&gt;0),'Test Sample Data'!K117,$B$1),"")</f>
        <v/>
      </c>
      <c r="L118" s="15" t="str">
        <f>IF(SUM('Test Sample Data'!L$3:L$98)&gt;10,IF(AND(ISNUMBER('Test Sample Data'!L117),'Test Sample Data'!L117&lt;$B$1,'Test Sample Data'!L117&gt;0),'Test Sample Data'!L117,$B$1),"")</f>
        <v/>
      </c>
      <c r="M118" s="15" t="str">
        <f>IF(SUM('Test Sample Data'!M$3:M$98)&gt;10,IF(AND(ISNUMBER('Test Sample Data'!M117),'Test Sample Data'!M117&lt;$B$1,'Test Sample Data'!M117&gt;0),'Test Sample Data'!M117,$B$1),"")</f>
        <v/>
      </c>
      <c r="N118" s="15" t="str">
        <f>'Gene Table'!D117</f>
        <v>NM_001035511</v>
      </c>
      <c r="O118" s="14" t="s">
        <v>81</v>
      </c>
      <c r="P118" s="15" t="str">
        <f>IF(SUM('Control Sample Data'!D$3:D$98)&gt;10,IF(AND(ISNUMBER('Control Sample Data'!D117),'Control Sample Data'!D117&lt;$B$1,'Control Sample Data'!D117&gt;0),'Control Sample Data'!D117,$B$1),"")</f>
        <v/>
      </c>
      <c r="Q118" s="15" t="str">
        <f>IF(SUM('Control Sample Data'!E$3:E$98)&gt;10,IF(AND(ISNUMBER('Control Sample Data'!E117),'Control Sample Data'!E117&lt;$B$1,'Control Sample Data'!E117&gt;0),'Control Sample Data'!E117,$B$1),"")</f>
        <v/>
      </c>
      <c r="R118" s="15" t="str">
        <f>IF(SUM('Control Sample Data'!F$3:F$98)&gt;10,IF(AND(ISNUMBER('Control Sample Data'!F117),'Control Sample Data'!F117&lt;$B$1,'Control Sample Data'!F117&gt;0),'Control Sample Data'!F117,$B$1),"")</f>
        <v/>
      </c>
      <c r="S118" s="15" t="str">
        <f>IF(SUM('Control Sample Data'!G$3:G$98)&gt;10,IF(AND(ISNUMBER('Control Sample Data'!G117),'Control Sample Data'!G117&lt;$B$1,'Control Sample Data'!G117&gt;0),'Control Sample Data'!G117,$B$1),"")</f>
        <v/>
      </c>
      <c r="T118" s="15" t="str">
        <f>IF(SUM('Control Sample Data'!H$3:H$98)&gt;10,IF(AND(ISNUMBER('Control Sample Data'!H117),'Control Sample Data'!H117&lt;$B$1,'Control Sample Data'!H117&gt;0),'Control Sample Data'!H117,$B$1),"")</f>
        <v/>
      </c>
      <c r="U118" s="15" t="str">
        <f>IF(SUM('Control Sample Data'!I$3:I$98)&gt;10,IF(AND(ISNUMBER('Control Sample Data'!I117),'Control Sample Data'!I117&lt;$B$1,'Control Sample Data'!I117&gt;0),'Control Sample Data'!I117,$B$1),"")</f>
        <v/>
      </c>
      <c r="V118" s="15" t="str">
        <f>IF(SUM('Control Sample Data'!J$3:J$98)&gt;10,IF(AND(ISNUMBER('Control Sample Data'!J117),'Control Sample Data'!J117&lt;$B$1,'Control Sample Data'!J117&gt;0),'Control Sample Data'!J117,$B$1),"")</f>
        <v/>
      </c>
      <c r="W118" s="15" t="str">
        <f>IF(SUM('Control Sample Data'!K$3:K$98)&gt;10,IF(AND(ISNUMBER('Control Sample Data'!K117),'Control Sample Data'!K117&lt;$B$1,'Control Sample Data'!K117&gt;0),'Control Sample Data'!K117,$B$1),"")</f>
        <v/>
      </c>
      <c r="X118" s="15" t="str">
        <f>IF(SUM('Control Sample Data'!L$3:L$98)&gt;10,IF(AND(ISNUMBER('Control Sample Data'!L117),'Control Sample Data'!L117&lt;$B$1,'Control Sample Data'!L117&gt;0),'Control Sample Data'!L117,$B$1),"")</f>
        <v/>
      </c>
      <c r="Y118" s="39" t="str">
        <f>IF(SUM('Control Sample Data'!M$3:M$98)&gt;10,IF(AND(ISNUMBER('Control Sample Data'!M117),'Control Sample Data'!M117&lt;$B$1,'Control Sample Data'!M117&gt;0),'Control Sample Data'!M117,$B$1),"")</f>
        <v/>
      </c>
      <c r="Z118" s="36" t="str">
        <f>IF(ISERROR(VLOOKUP('Choose Housekeeping Genes'!$C21,Calculations!$C$100:$M$195,2,0)),"",VLOOKUP('Choose Housekeeping Genes'!$C21,Calculations!$C$100:$M$195,2,0))</f>
        <v/>
      </c>
      <c r="AA118" s="36" t="str">
        <f>IF(ISERROR(VLOOKUP('Choose Housekeeping Genes'!$C21,Calculations!$C$100:$M$195,3,0)),"",VLOOKUP('Choose Housekeeping Genes'!$C21,Calculations!$C$100:$M$195,3,0))</f>
        <v/>
      </c>
      <c r="AB118" s="36" t="str">
        <f>IF(ISERROR(VLOOKUP('Choose Housekeeping Genes'!$C21,Calculations!$C$100:$M$195,4,0)),"",VLOOKUP('Choose Housekeeping Genes'!$C21,Calculations!$C$100:$M$195,4,0))</f>
        <v/>
      </c>
      <c r="AC118" s="36" t="str">
        <f>IF(ISERROR(VLOOKUP('Choose Housekeeping Genes'!$C21,Calculations!$C$100:$M$195,5,0)),"",VLOOKUP('Choose Housekeeping Genes'!$C21,Calculations!$C$100:$M$195,5,0))</f>
        <v/>
      </c>
      <c r="AD118" s="36" t="str">
        <f>IF(ISERROR(VLOOKUP('Choose Housekeeping Genes'!$C21,Calculations!$C$100:$M$195,6,0)),"",VLOOKUP('Choose Housekeeping Genes'!$C21,Calculations!$C$100:$M$195,6,0))</f>
        <v/>
      </c>
      <c r="AE118" s="36" t="str">
        <f>IF(ISERROR(VLOOKUP('Choose Housekeeping Genes'!$C21,Calculations!$C$100:$M$195,7,0)),"",VLOOKUP('Choose Housekeeping Genes'!$C21,Calculations!$C$100:$M$195,7,0))</f>
        <v/>
      </c>
      <c r="AF118" s="36" t="str">
        <f>IF(ISERROR(VLOOKUP('Choose Housekeeping Genes'!$C21,Calculations!$C$100:$M$195,8,0)),"",VLOOKUP('Choose Housekeeping Genes'!$C21,Calculations!$C$100:$M$195,8,0))</f>
        <v/>
      </c>
      <c r="AG118" s="36" t="str">
        <f>IF(ISERROR(VLOOKUP('Choose Housekeeping Genes'!$C21,Calculations!$C$100:$M$195,9,0)),"",VLOOKUP('Choose Housekeeping Genes'!$C21,Calculations!$C$100:$M$195,9,0))</f>
        <v/>
      </c>
      <c r="AH118" s="36" t="str">
        <f>IF(ISERROR(VLOOKUP('Choose Housekeeping Genes'!$C21,Calculations!$C$100:$M$195,10,0)),"",VLOOKUP('Choose Housekeeping Genes'!$C21,Calculations!$C$100:$M$195,10,0))</f>
        <v/>
      </c>
      <c r="AI118" s="36" t="str">
        <f>IF(ISERROR(VLOOKUP('Choose Housekeeping Genes'!$C21,Calculations!$C$100:$M$195,11,0)),"",VLOOKUP('Choose Housekeeping Genes'!$C21,Calculations!$C$100:$M$195,11,0))</f>
        <v/>
      </c>
      <c r="AJ118" s="36" t="str">
        <f>IF(ISERROR(VLOOKUP('Choose Housekeeping Genes'!$C21,Calculations!$C$100:$Y$195,14,0)),"",VLOOKUP('Choose Housekeeping Genes'!$C21,Calculations!$C$100:$Y$195,14,0))</f>
        <v/>
      </c>
      <c r="AK118" s="36" t="str">
        <f>IF(ISERROR(VLOOKUP('Choose Housekeeping Genes'!$C21,Calculations!$C$100:$Y$195,15,0)),"",VLOOKUP('Choose Housekeeping Genes'!$C21,Calculations!$C$100:$Y$195,15,0))</f>
        <v/>
      </c>
      <c r="AL118" s="36" t="str">
        <f>IF(ISERROR(VLOOKUP('Choose Housekeeping Genes'!$C21,Calculations!$C$100:$Y$195,16,0)),"",VLOOKUP('Choose Housekeeping Genes'!$C21,Calculations!$C$100:$Y$195,16,0))</f>
        <v/>
      </c>
      <c r="AM118" s="36" t="str">
        <f>IF(ISERROR(VLOOKUP('Choose Housekeeping Genes'!$C21,Calculations!$C$100:$Y$195,17,0)),"",VLOOKUP('Choose Housekeeping Genes'!$C21,Calculations!$C$100:$Y$195,17,0))</f>
        <v/>
      </c>
      <c r="AN118" s="36" t="str">
        <f>IF(ISERROR(VLOOKUP('Choose Housekeeping Genes'!$C21,Calculations!$C$100:$Y$195,18,0)),"",VLOOKUP('Choose Housekeeping Genes'!$C21,Calculations!$C$100:$Y$195,18,0))</f>
        <v/>
      </c>
      <c r="AO118" s="36" t="str">
        <f>IF(ISERROR(VLOOKUP('Choose Housekeeping Genes'!$C21,Calculations!$C$100:$Y$195,19,0)),"",VLOOKUP('Choose Housekeeping Genes'!$C21,Calculations!$C$100:$Y$195,19,0))</f>
        <v/>
      </c>
      <c r="AP118" s="36" t="str">
        <f>IF(ISERROR(VLOOKUP('Choose Housekeeping Genes'!$C21,Calculations!$C$100:$Y$195,20,0)),"",VLOOKUP('Choose Housekeeping Genes'!$C21,Calculations!$C$100:$Y$195,20,0))</f>
        <v/>
      </c>
      <c r="AQ118" s="36" t="str">
        <f>IF(ISERROR(VLOOKUP('Choose Housekeeping Genes'!$C21,Calculations!$C$100:$Y$195,21,0)),"",VLOOKUP('Choose Housekeeping Genes'!$C21,Calculations!$C$100:$Y$195,21,0))</f>
        <v/>
      </c>
      <c r="AR118" s="36" t="str">
        <f>IF(ISERROR(VLOOKUP('Choose Housekeeping Genes'!$C21,Calculations!$C$100:$Y$195,22,0)),"",VLOOKUP('Choose Housekeeping Genes'!$C21,Calculations!$C$100:$Y$195,22,0))</f>
        <v/>
      </c>
      <c r="AS118" s="36" t="str">
        <f>IF(ISERROR(VLOOKUP('Choose Housekeeping Genes'!$C21,Calculations!$C$100:$Y$195,23,0)),"",VLOOKUP('Choose Housekeeping Genes'!$C21,Calculations!$C$100:$Y$195,23,0))</f>
        <v/>
      </c>
      <c r="AT118" s="34" t="str">
        <f t="shared" si="106"/>
        <v/>
      </c>
      <c r="AU118" s="34" t="str">
        <f t="shared" si="107"/>
        <v/>
      </c>
      <c r="AV118" s="34" t="str">
        <f t="shared" si="108"/>
        <v/>
      </c>
      <c r="AW118" s="34" t="str">
        <f t="shared" si="109"/>
        <v/>
      </c>
      <c r="AX118" s="34" t="str">
        <f t="shared" si="110"/>
        <v/>
      </c>
      <c r="AY118" s="34" t="str">
        <f t="shared" si="111"/>
        <v/>
      </c>
      <c r="AZ118" s="34" t="str">
        <f t="shared" si="112"/>
        <v/>
      </c>
      <c r="BA118" s="34" t="str">
        <f t="shared" si="113"/>
        <v/>
      </c>
      <c r="BB118" s="34" t="str">
        <f t="shared" si="114"/>
        <v/>
      </c>
      <c r="BC118" s="34" t="str">
        <f t="shared" si="115"/>
        <v/>
      </c>
      <c r="BD118" s="34" t="str">
        <f t="shared" si="117"/>
        <v/>
      </c>
      <c r="BE118" s="34" t="str">
        <f t="shared" si="118"/>
        <v/>
      </c>
      <c r="BF118" s="34" t="str">
        <f t="shared" si="119"/>
        <v/>
      </c>
      <c r="BG118" s="34" t="str">
        <f t="shared" si="120"/>
        <v/>
      </c>
      <c r="BH118" s="34" t="str">
        <f t="shared" si="121"/>
        <v/>
      </c>
      <c r="BI118" s="34" t="str">
        <f t="shared" si="122"/>
        <v/>
      </c>
      <c r="BJ118" s="34" t="str">
        <f t="shared" si="123"/>
        <v/>
      </c>
      <c r="BK118" s="34" t="str">
        <f t="shared" si="124"/>
        <v/>
      </c>
      <c r="BL118" s="34" t="str">
        <f t="shared" si="125"/>
        <v/>
      </c>
      <c r="BM118" s="34" t="str">
        <f t="shared" si="126"/>
        <v/>
      </c>
      <c r="BN118" s="36" t="e">
        <f t="shared" si="127"/>
        <v>#DIV/0!</v>
      </c>
      <c r="BO118" s="36" t="e">
        <f t="shared" si="128"/>
        <v>#DIV/0!</v>
      </c>
      <c r="BP118" s="37" t="str">
        <f t="shared" si="86"/>
        <v/>
      </c>
      <c r="BQ118" s="37" t="str">
        <f t="shared" si="87"/>
        <v/>
      </c>
      <c r="BR118" s="37" t="str">
        <f t="shared" si="88"/>
        <v/>
      </c>
      <c r="BS118" s="37" t="str">
        <f t="shared" si="89"/>
        <v/>
      </c>
      <c r="BT118" s="37" t="str">
        <f t="shared" si="90"/>
        <v/>
      </c>
      <c r="BU118" s="37" t="str">
        <f t="shared" si="91"/>
        <v/>
      </c>
      <c r="BV118" s="37" t="str">
        <f t="shared" si="92"/>
        <v/>
      </c>
      <c r="BW118" s="37" t="str">
        <f t="shared" si="93"/>
        <v/>
      </c>
      <c r="BX118" s="37" t="str">
        <f t="shared" si="94"/>
        <v/>
      </c>
      <c r="BY118" s="37" t="str">
        <f t="shared" si="95"/>
        <v/>
      </c>
      <c r="BZ118" s="37" t="str">
        <f t="shared" si="96"/>
        <v/>
      </c>
      <c r="CA118" s="37" t="str">
        <f t="shared" si="97"/>
        <v/>
      </c>
      <c r="CB118" s="37" t="str">
        <f t="shared" si="98"/>
        <v/>
      </c>
      <c r="CC118" s="37" t="str">
        <f t="shared" si="99"/>
        <v/>
      </c>
      <c r="CD118" s="37" t="str">
        <f t="shared" si="100"/>
        <v/>
      </c>
      <c r="CE118" s="37" t="str">
        <f t="shared" si="101"/>
        <v/>
      </c>
      <c r="CF118" s="37" t="str">
        <f t="shared" si="102"/>
        <v/>
      </c>
      <c r="CG118" s="37" t="str">
        <f t="shared" si="103"/>
        <v/>
      </c>
      <c r="CH118" s="37" t="str">
        <f t="shared" si="104"/>
        <v/>
      </c>
      <c r="CI118" s="37" t="str">
        <f t="shared" si="105"/>
        <v/>
      </c>
    </row>
    <row r="119" spans="1:87" ht="12.75">
      <c r="A119" s="16"/>
      <c r="B119" s="14" t="str">
        <f>IF('Gene Table'!D118="","",'Gene Table'!D118)</f>
        <v>NM_002985</v>
      </c>
      <c r="C119" s="14" t="s">
        <v>85</v>
      </c>
      <c r="D119" s="15" t="str">
        <f>IF(SUM('Test Sample Data'!D$3:D$98)&gt;10,IF(AND(ISNUMBER('Test Sample Data'!D118),'Test Sample Data'!D118&lt;$B$1,'Test Sample Data'!D118&gt;0),'Test Sample Data'!D118,$B$1),"")</f>
        <v/>
      </c>
      <c r="E119" s="15" t="str">
        <f>IF(SUM('Test Sample Data'!E$3:E$98)&gt;10,IF(AND(ISNUMBER('Test Sample Data'!E118),'Test Sample Data'!E118&lt;$B$1,'Test Sample Data'!E118&gt;0),'Test Sample Data'!E118,$B$1),"")</f>
        <v/>
      </c>
      <c r="F119" s="15" t="str">
        <f>IF(SUM('Test Sample Data'!F$3:F$98)&gt;10,IF(AND(ISNUMBER('Test Sample Data'!F118),'Test Sample Data'!F118&lt;$B$1,'Test Sample Data'!F118&gt;0),'Test Sample Data'!F118,$B$1),"")</f>
        <v/>
      </c>
      <c r="G119" s="15" t="str">
        <f>IF(SUM('Test Sample Data'!G$3:G$98)&gt;10,IF(AND(ISNUMBER('Test Sample Data'!G118),'Test Sample Data'!G118&lt;$B$1,'Test Sample Data'!G118&gt;0),'Test Sample Data'!G118,$B$1),"")</f>
        <v/>
      </c>
      <c r="H119" s="15" t="str">
        <f>IF(SUM('Test Sample Data'!H$3:H$98)&gt;10,IF(AND(ISNUMBER('Test Sample Data'!H118),'Test Sample Data'!H118&lt;$B$1,'Test Sample Data'!H118&gt;0),'Test Sample Data'!H118,$B$1),"")</f>
        <v/>
      </c>
      <c r="I119" s="15" t="str">
        <f>IF(SUM('Test Sample Data'!I$3:I$98)&gt;10,IF(AND(ISNUMBER('Test Sample Data'!I118),'Test Sample Data'!I118&lt;$B$1,'Test Sample Data'!I118&gt;0),'Test Sample Data'!I118,$B$1),"")</f>
        <v/>
      </c>
      <c r="J119" s="15" t="str">
        <f>IF(SUM('Test Sample Data'!J$3:J$98)&gt;10,IF(AND(ISNUMBER('Test Sample Data'!J118),'Test Sample Data'!J118&lt;$B$1,'Test Sample Data'!J118&gt;0),'Test Sample Data'!J118,$B$1),"")</f>
        <v/>
      </c>
      <c r="K119" s="15" t="str">
        <f>IF(SUM('Test Sample Data'!K$3:K$98)&gt;10,IF(AND(ISNUMBER('Test Sample Data'!K118),'Test Sample Data'!K118&lt;$B$1,'Test Sample Data'!K118&gt;0),'Test Sample Data'!K118,$B$1),"")</f>
        <v/>
      </c>
      <c r="L119" s="15" t="str">
        <f>IF(SUM('Test Sample Data'!L$3:L$98)&gt;10,IF(AND(ISNUMBER('Test Sample Data'!L118),'Test Sample Data'!L118&lt;$B$1,'Test Sample Data'!L118&gt;0),'Test Sample Data'!L118,$B$1),"")</f>
        <v/>
      </c>
      <c r="M119" s="15" t="str">
        <f>IF(SUM('Test Sample Data'!M$3:M$98)&gt;10,IF(AND(ISNUMBER('Test Sample Data'!M118),'Test Sample Data'!M118&lt;$B$1,'Test Sample Data'!M118&gt;0),'Test Sample Data'!M118,$B$1),"")</f>
        <v/>
      </c>
      <c r="N119" s="15" t="str">
        <f>'Gene Table'!D118</f>
        <v>NM_002985</v>
      </c>
      <c r="O119" s="14" t="s">
        <v>85</v>
      </c>
      <c r="P119" s="15" t="str">
        <f>IF(SUM('Control Sample Data'!D$3:D$98)&gt;10,IF(AND(ISNUMBER('Control Sample Data'!D118),'Control Sample Data'!D118&lt;$B$1,'Control Sample Data'!D118&gt;0),'Control Sample Data'!D118,$B$1),"")</f>
        <v/>
      </c>
      <c r="Q119" s="15" t="str">
        <f>IF(SUM('Control Sample Data'!E$3:E$98)&gt;10,IF(AND(ISNUMBER('Control Sample Data'!E118),'Control Sample Data'!E118&lt;$B$1,'Control Sample Data'!E118&gt;0),'Control Sample Data'!E118,$B$1),"")</f>
        <v/>
      </c>
      <c r="R119" s="15" t="str">
        <f>IF(SUM('Control Sample Data'!F$3:F$98)&gt;10,IF(AND(ISNUMBER('Control Sample Data'!F118),'Control Sample Data'!F118&lt;$B$1,'Control Sample Data'!F118&gt;0),'Control Sample Data'!F118,$B$1),"")</f>
        <v/>
      </c>
      <c r="S119" s="15" t="str">
        <f>IF(SUM('Control Sample Data'!G$3:G$98)&gt;10,IF(AND(ISNUMBER('Control Sample Data'!G118),'Control Sample Data'!G118&lt;$B$1,'Control Sample Data'!G118&gt;0),'Control Sample Data'!G118,$B$1),"")</f>
        <v/>
      </c>
      <c r="T119" s="15" t="str">
        <f>IF(SUM('Control Sample Data'!H$3:H$98)&gt;10,IF(AND(ISNUMBER('Control Sample Data'!H118),'Control Sample Data'!H118&lt;$B$1,'Control Sample Data'!H118&gt;0),'Control Sample Data'!H118,$B$1),"")</f>
        <v/>
      </c>
      <c r="U119" s="15" t="str">
        <f>IF(SUM('Control Sample Data'!I$3:I$98)&gt;10,IF(AND(ISNUMBER('Control Sample Data'!I118),'Control Sample Data'!I118&lt;$B$1,'Control Sample Data'!I118&gt;0),'Control Sample Data'!I118,$B$1),"")</f>
        <v/>
      </c>
      <c r="V119" s="15" t="str">
        <f>IF(SUM('Control Sample Data'!J$3:J$98)&gt;10,IF(AND(ISNUMBER('Control Sample Data'!J118),'Control Sample Data'!J118&lt;$B$1,'Control Sample Data'!J118&gt;0),'Control Sample Data'!J118,$B$1),"")</f>
        <v/>
      </c>
      <c r="W119" s="15" t="str">
        <f>IF(SUM('Control Sample Data'!K$3:K$98)&gt;10,IF(AND(ISNUMBER('Control Sample Data'!K118),'Control Sample Data'!K118&lt;$B$1,'Control Sample Data'!K118&gt;0),'Control Sample Data'!K118,$B$1),"")</f>
        <v/>
      </c>
      <c r="X119" s="15" t="str">
        <f>IF(SUM('Control Sample Data'!L$3:L$98)&gt;10,IF(AND(ISNUMBER('Control Sample Data'!L118),'Control Sample Data'!L118&lt;$B$1,'Control Sample Data'!L118&gt;0),'Control Sample Data'!L118,$B$1),"")</f>
        <v/>
      </c>
      <c r="Y119" s="39" t="str">
        <f>IF(SUM('Control Sample Data'!M$3:M$98)&gt;10,IF(AND(ISNUMBER('Control Sample Data'!M118),'Control Sample Data'!M118&lt;$B$1,'Control Sample Data'!M118&gt;0),'Control Sample Data'!M118,$B$1),"")</f>
        <v/>
      </c>
      <c r="Z119" s="36" t="str">
        <f>IF(ISERROR(VLOOKUP('Choose Housekeeping Genes'!$C22,Calculations!$C$100:$M$195,2,0)),"",VLOOKUP('Choose Housekeeping Genes'!$C22,Calculations!$C$100:$M$195,2,0))</f>
        <v/>
      </c>
      <c r="AA119" s="36" t="str">
        <f>IF(ISERROR(VLOOKUP('Choose Housekeeping Genes'!$C22,Calculations!$C$100:$M$195,3,0)),"",VLOOKUP('Choose Housekeeping Genes'!$C22,Calculations!$C$100:$M$195,3,0))</f>
        <v/>
      </c>
      <c r="AB119" s="36" t="str">
        <f>IF(ISERROR(VLOOKUP('Choose Housekeeping Genes'!$C22,Calculations!$C$100:$M$195,4,0)),"",VLOOKUP('Choose Housekeeping Genes'!$C22,Calculations!$C$100:$M$195,4,0))</f>
        <v/>
      </c>
      <c r="AC119" s="36" t="str">
        <f>IF(ISERROR(VLOOKUP('Choose Housekeeping Genes'!$C22,Calculations!$C$100:$M$195,5,0)),"",VLOOKUP('Choose Housekeeping Genes'!$C22,Calculations!$C$100:$M$195,5,0))</f>
        <v/>
      </c>
      <c r="AD119" s="36" t="str">
        <f>IF(ISERROR(VLOOKUP('Choose Housekeeping Genes'!$C22,Calculations!$C$100:$M$195,6,0)),"",VLOOKUP('Choose Housekeeping Genes'!$C22,Calculations!$C$100:$M$195,6,0))</f>
        <v/>
      </c>
      <c r="AE119" s="36" t="str">
        <f>IF(ISERROR(VLOOKUP('Choose Housekeeping Genes'!$C22,Calculations!$C$100:$M$195,7,0)),"",VLOOKUP('Choose Housekeeping Genes'!$C22,Calculations!$C$100:$M$195,7,0))</f>
        <v/>
      </c>
      <c r="AF119" s="36" t="str">
        <f>IF(ISERROR(VLOOKUP('Choose Housekeeping Genes'!$C22,Calculations!$C$100:$M$195,8,0)),"",VLOOKUP('Choose Housekeeping Genes'!$C22,Calculations!$C$100:$M$195,8,0))</f>
        <v/>
      </c>
      <c r="AG119" s="36" t="str">
        <f>IF(ISERROR(VLOOKUP('Choose Housekeeping Genes'!$C22,Calculations!$C$100:$M$195,9,0)),"",VLOOKUP('Choose Housekeeping Genes'!$C22,Calculations!$C$100:$M$195,9,0))</f>
        <v/>
      </c>
      <c r="AH119" s="36" t="str">
        <f>IF(ISERROR(VLOOKUP('Choose Housekeeping Genes'!$C22,Calculations!$C$100:$M$195,10,0)),"",VLOOKUP('Choose Housekeeping Genes'!$C22,Calculations!$C$100:$M$195,10,0))</f>
        <v/>
      </c>
      <c r="AI119" s="36" t="str">
        <f>IF(ISERROR(VLOOKUP('Choose Housekeeping Genes'!$C22,Calculations!$C$100:$M$195,11,0)),"",VLOOKUP('Choose Housekeeping Genes'!$C22,Calculations!$C$100:$M$195,11,0))</f>
        <v/>
      </c>
      <c r="AJ119" s="36" t="str">
        <f>IF(ISERROR(VLOOKUP('Choose Housekeeping Genes'!$C22,Calculations!$C$100:$Y$195,14,0)),"",VLOOKUP('Choose Housekeeping Genes'!$C22,Calculations!$C$100:$Y$195,14,0))</f>
        <v/>
      </c>
      <c r="AK119" s="36" t="str">
        <f>IF(ISERROR(VLOOKUP('Choose Housekeeping Genes'!$C22,Calculations!$C$100:$Y$195,15,0)),"",VLOOKUP('Choose Housekeeping Genes'!$C22,Calculations!$C$100:$Y$195,15,0))</f>
        <v/>
      </c>
      <c r="AL119" s="36" t="str">
        <f>IF(ISERROR(VLOOKUP('Choose Housekeeping Genes'!$C22,Calculations!$C$100:$Y$195,16,0)),"",VLOOKUP('Choose Housekeeping Genes'!$C22,Calculations!$C$100:$Y$195,16,0))</f>
        <v/>
      </c>
      <c r="AM119" s="36" t="str">
        <f>IF(ISERROR(VLOOKUP('Choose Housekeeping Genes'!$C22,Calculations!$C$100:$Y$195,17,0)),"",VLOOKUP('Choose Housekeeping Genes'!$C22,Calculations!$C$100:$Y$195,17,0))</f>
        <v/>
      </c>
      <c r="AN119" s="36" t="str">
        <f>IF(ISERROR(VLOOKUP('Choose Housekeeping Genes'!$C22,Calculations!$C$100:$Y$195,18,0)),"",VLOOKUP('Choose Housekeeping Genes'!$C22,Calculations!$C$100:$Y$195,18,0))</f>
        <v/>
      </c>
      <c r="AO119" s="36" t="str">
        <f>IF(ISERROR(VLOOKUP('Choose Housekeeping Genes'!$C22,Calculations!$C$100:$Y$195,19,0)),"",VLOOKUP('Choose Housekeeping Genes'!$C22,Calculations!$C$100:$Y$195,19,0))</f>
        <v/>
      </c>
      <c r="AP119" s="36" t="str">
        <f>IF(ISERROR(VLOOKUP('Choose Housekeeping Genes'!$C22,Calculations!$C$100:$Y$195,20,0)),"",VLOOKUP('Choose Housekeeping Genes'!$C22,Calculations!$C$100:$Y$195,20,0))</f>
        <v/>
      </c>
      <c r="AQ119" s="36" t="str">
        <f>IF(ISERROR(VLOOKUP('Choose Housekeeping Genes'!$C22,Calculations!$C$100:$Y$195,21,0)),"",VLOOKUP('Choose Housekeeping Genes'!$C22,Calculations!$C$100:$Y$195,21,0))</f>
        <v/>
      </c>
      <c r="AR119" s="36" t="str">
        <f>IF(ISERROR(VLOOKUP('Choose Housekeeping Genes'!$C22,Calculations!$C$100:$Y$195,22,0)),"",VLOOKUP('Choose Housekeeping Genes'!$C22,Calculations!$C$100:$Y$195,22,0))</f>
        <v/>
      </c>
      <c r="AS119" s="36" t="str">
        <f>IF(ISERROR(VLOOKUP('Choose Housekeeping Genes'!$C22,Calculations!$C$100:$Y$195,23,0)),"",VLOOKUP('Choose Housekeeping Genes'!$C22,Calculations!$C$100:$Y$195,23,0))</f>
        <v/>
      </c>
      <c r="AT119" s="34" t="str">
        <f t="shared" si="106"/>
        <v/>
      </c>
      <c r="AU119" s="34" t="str">
        <f t="shared" si="107"/>
        <v/>
      </c>
      <c r="AV119" s="34" t="str">
        <f t="shared" si="108"/>
        <v/>
      </c>
      <c r="AW119" s="34" t="str">
        <f t="shared" si="109"/>
        <v/>
      </c>
      <c r="AX119" s="34" t="str">
        <f t="shared" si="110"/>
        <v/>
      </c>
      <c r="AY119" s="34" t="str">
        <f t="shared" si="111"/>
        <v/>
      </c>
      <c r="AZ119" s="34" t="str">
        <f t="shared" si="112"/>
        <v/>
      </c>
      <c r="BA119" s="34" t="str">
        <f t="shared" si="113"/>
        <v/>
      </c>
      <c r="BB119" s="34" t="str">
        <f t="shared" si="114"/>
        <v/>
      </c>
      <c r="BC119" s="34" t="str">
        <f t="shared" si="115"/>
        <v/>
      </c>
      <c r="BD119" s="34" t="str">
        <f t="shared" si="117"/>
        <v/>
      </c>
      <c r="BE119" s="34" t="str">
        <f t="shared" si="118"/>
        <v/>
      </c>
      <c r="BF119" s="34" t="str">
        <f t="shared" si="119"/>
        <v/>
      </c>
      <c r="BG119" s="34" t="str">
        <f t="shared" si="120"/>
        <v/>
      </c>
      <c r="BH119" s="34" t="str">
        <f t="shared" si="121"/>
        <v/>
      </c>
      <c r="BI119" s="34" t="str">
        <f t="shared" si="122"/>
        <v/>
      </c>
      <c r="BJ119" s="34" t="str">
        <f t="shared" si="123"/>
        <v/>
      </c>
      <c r="BK119" s="34" t="str">
        <f t="shared" si="124"/>
        <v/>
      </c>
      <c r="BL119" s="34" t="str">
        <f t="shared" si="125"/>
        <v/>
      </c>
      <c r="BM119" s="34" t="str">
        <f t="shared" si="126"/>
        <v/>
      </c>
      <c r="BN119" s="36" t="e">
        <f t="shared" si="127"/>
        <v>#DIV/0!</v>
      </c>
      <c r="BO119" s="36" t="e">
        <f t="shared" si="128"/>
        <v>#DIV/0!</v>
      </c>
      <c r="BP119" s="37" t="str">
        <f t="shared" si="86"/>
        <v/>
      </c>
      <c r="BQ119" s="37" t="str">
        <f t="shared" si="87"/>
        <v/>
      </c>
      <c r="BR119" s="37" t="str">
        <f t="shared" si="88"/>
        <v/>
      </c>
      <c r="BS119" s="37" t="str">
        <f t="shared" si="89"/>
        <v/>
      </c>
      <c r="BT119" s="37" t="str">
        <f t="shared" si="90"/>
        <v/>
      </c>
      <c r="BU119" s="37" t="str">
        <f t="shared" si="91"/>
        <v/>
      </c>
      <c r="BV119" s="37" t="str">
        <f t="shared" si="92"/>
        <v/>
      </c>
      <c r="BW119" s="37" t="str">
        <f t="shared" si="93"/>
        <v/>
      </c>
      <c r="BX119" s="37" t="str">
        <f t="shared" si="94"/>
        <v/>
      </c>
      <c r="BY119" s="37" t="str">
        <f t="shared" si="95"/>
        <v/>
      </c>
      <c r="BZ119" s="37" t="str">
        <f t="shared" si="96"/>
        <v/>
      </c>
      <c r="CA119" s="37" t="str">
        <f t="shared" si="97"/>
        <v/>
      </c>
      <c r="CB119" s="37" t="str">
        <f t="shared" si="98"/>
        <v/>
      </c>
      <c r="CC119" s="37" t="str">
        <f t="shared" si="99"/>
        <v/>
      </c>
      <c r="CD119" s="37" t="str">
        <f t="shared" si="100"/>
        <v/>
      </c>
      <c r="CE119" s="37" t="str">
        <f t="shared" si="101"/>
        <v/>
      </c>
      <c r="CF119" s="37" t="str">
        <f t="shared" si="102"/>
        <v/>
      </c>
      <c r="CG119" s="37" t="str">
        <f t="shared" si="103"/>
        <v/>
      </c>
      <c r="CH119" s="37" t="str">
        <f t="shared" si="104"/>
        <v/>
      </c>
      <c r="CI119" s="37" t="str">
        <f t="shared" si="105"/>
        <v/>
      </c>
    </row>
    <row r="120" spans="1:87" ht="12.75">
      <c r="A120" s="16"/>
      <c r="B120" s="14" t="str">
        <f>IF('Gene Table'!D119="","",'Gene Table'!D119)</f>
        <v>NM_002982</v>
      </c>
      <c r="C120" s="14" t="s">
        <v>89</v>
      </c>
      <c r="D120" s="15" t="str">
        <f>IF(SUM('Test Sample Data'!D$3:D$98)&gt;10,IF(AND(ISNUMBER('Test Sample Data'!D119),'Test Sample Data'!D119&lt;$B$1,'Test Sample Data'!D119&gt;0),'Test Sample Data'!D119,$B$1),"")</f>
        <v/>
      </c>
      <c r="E120" s="15" t="str">
        <f>IF(SUM('Test Sample Data'!E$3:E$98)&gt;10,IF(AND(ISNUMBER('Test Sample Data'!E119),'Test Sample Data'!E119&lt;$B$1,'Test Sample Data'!E119&gt;0),'Test Sample Data'!E119,$B$1),"")</f>
        <v/>
      </c>
      <c r="F120" s="15" t="str">
        <f>IF(SUM('Test Sample Data'!F$3:F$98)&gt;10,IF(AND(ISNUMBER('Test Sample Data'!F119),'Test Sample Data'!F119&lt;$B$1,'Test Sample Data'!F119&gt;0),'Test Sample Data'!F119,$B$1),"")</f>
        <v/>
      </c>
      <c r="G120" s="15" t="str">
        <f>IF(SUM('Test Sample Data'!G$3:G$98)&gt;10,IF(AND(ISNUMBER('Test Sample Data'!G119),'Test Sample Data'!G119&lt;$B$1,'Test Sample Data'!G119&gt;0),'Test Sample Data'!G119,$B$1),"")</f>
        <v/>
      </c>
      <c r="H120" s="15" t="str">
        <f>IF(SUM('Test Sample Data'!H$3:H$98)&gt;10,IF(AND(ISNUMBER('Test Sample Data'!H119),'Test Sample Data'!H119&lt;$B$1,'Test Sample Data'!H119&gt;0),'Test Sample Data'!H119,$B$1),"")</f>
        <v/>
      </c>
      <c r="I120" s="15" t="str">
        <f>IF(SUM('Test Sample Data'!I$3:I$98)&gt;10,IF(AND(ISNUMBER('Test Sample Data'!I119),'Test Sample Data'!I119&lt;$B$1,'Test Sample Data'!I119&gt;0),'Test Sample Data'!I119,$B$1),"")</f>
        <v/>
      </c>
      <c r="J120" s="15" t="str">
        <f>IF(SUM('Test Sample Data'!J$3:J$98)&gt;10,IF(AND(ISNUMBER('Test Sample Data'!J119),'Test Sample Data'!J119&lt;$B$1,'Test Sample Data'!J119&gt;0),'Test Sample Data'!J119,$B$1),"")</f>
        <v/>
      </c>
      <c r="K120" s="15" t="str">
        <f>IF(SUM('Test Sample Data'!K$3:K$98)&gt;10,IF(AND(ISNUMBER('Test Sample Data'!K119),'Test Sample Data'!K119&lt;$B$1,'Test Sample Data'!K119&gt;0),'Test Sample Data'!K119,$B$1),"")</f>
        <v/>
      </c>
      <c r="L120" s="15" t="str">
        <f>IF(SUM('Test Sample Data'!L$3:L$98)&gt;10,IF(AND(ISNUMBER('Test Sample Data'!L119),'Test Sample Data'!L119&lt;$B$1,'Test Sample Data'!L119&gt;0),'Test Sample Data'!L119,$B$1),"")</f>
        <v/>
      </c>
      <c r="M120" s="15" t="str">
        <f>IF(SUM('Test Sample Data'!M$3:M$98)&gt;10,IF(AND(ISNUMBER('Test Sample Data'!M119),'Test Sample Data'!M119&lt;$B$1,'Test Sample Data'!M119&gt;0),'Test Sample Data'!M119,$B$1),"")</f>
        <v/>
      </c>
      <c r="N120" s="15" t="str">
        <f>'Gene Table'!D119</f>
        <v>NM_002982</v>
      </c>
      <c r="O120" s="14" t="s">
        <v>89</v>
      </c>
      <c r="P120" s="15" t="str">
        <f>IF(SUM('Control Sample Data'!D$3:D$98)&gt;10,IF(AND(ISNUMBER('Control Sample Data'!D119),'Control Sample Data'!D119&lt;$B$1,'Control Sample Data'!D119&gt;0),'Control Sample Data'!D119,$B$1),"")</f>
        <v/>
      </c>
      <c r="Q120" s="15" t="str">
        <f>IF(SUM('Control Sample Data'!E$3:E$98)&gt;10,IF(AND(ISNUMBER('Control Sample Data'!E119),'Control Sample Data'!E119&lt;$B$1,'Control Sample Data'!E119&gt;0),'Control Sample Data'!E119,$B$1),"")</f>
        <v/>
      </c>
      <c r="R120" s="15" t="str">
        <f>IF(SUM('Control Sample Data'!F$3:F$98)&gt;10,IF(AND(ISNUMBER('Control Sample Data'!F119),'Control Sample Data'!F119&lt;$B$1,'Control Sample Data'!F119&gt;0),'Control Sample Data'!F119,$B$1),"")</f>
        <v/>
      </c>
      <c r="S120" s="15" t="str">
        <f>IF(SUM('Control Sample Data'!G$3:G$98)&gt;10,IF(AND(ISNUMBER('Control Sample Data'!G119),'Control Sample Data'!G119&lt;$B$1,'Control Sample Data'!G119&gt;0),'Control Sample Data'!G119,$B$1),"")</f>
        <v/>
      </c>
      <c r="T120" s="15" t="str">
        <f>IF(SUM('Control Sample Data'!H$3:H$98)&gt;10,IF(AND(ISNUMBER('Control Sample Data'!H119),'Control Sample Data'!H119&lt;$B$1,'Control Sample Data'!H119&gt;0),'Control Sample Data'!H119,$B$1),"")</f>
        <v/>
      </c>
      <c r="U120" s="15" t="str">
        <f>IF(SUM('Control Sample Data'!I$3:I$98)&gt;10,IF(AND(ISNUMBER('Control Sample Data'!I119),'Control Sample Data'!I119&lt;$B$1,'Control Sample Data'!I119&gt;0),'Control Sample Data'!I119,$B$1),"")</f>
        <v/>
      </c>
      <c r="V120" s="15" t="str">
        <f>IF(SUM('Control Sample Data'!J$3:J$98)&gt;10,IF(AND(ISNUMBER('Control Sample Data'!J119),'Control Sample Data'!J119&lt;$B$1,'Control Sample Data'!J119&gt;0),'Control Sample Data'!J119,$B$1),"")</f>
        <v/>
      </c>
      <c r="W120" s="15" t="str">
        <f>IF(SUM('Control Sample Data'!K$3:K$98)&gt;10,IF(AND(ISNUMBER('Control Sample Data'!K119),'Control Sample Data'!K119&lt;$B$1,'Control Sample Data'!K119&gt;0),'Control Sample Data'!K119,$B$1),"")</f>
        <v/>
      </c>
      <c r="X120" s="15" t="str">
        <f>IF(SUM('Control Sample Data'!L$3:L$98)&gt;10,IF(AND(ISNUMBER('Control Sample Data'!L119),'Control Sample Data'!L119&lt;$B$1,'Control Sample Data'!L119&gt;0),'Control Sample Data'!L119,$B$1),"")</f>
        <v/>
      </c>
      <c r="Y120" s="15" t="str">
        <f>IF(SUM('Control Sample Data'!M$3:M$98)&gt;10,IF(AND(ISNUMBER('Control Sample Data'!M119),'Control Sample Data'!M119&lt;$B$1,'Control Sample Data'!M119&gt;0),'Control Sample Data'!M119,$B$1),"")</f>
        <v/>
      </c>
      <c r="Z120" s="21" t="s">
        <v>709</v>
      </c>
      <c r="AA120" s="21"/>
      <c r="AB120" s="21"/>
      <c r="AC120" s="21"/>
      <c r="AD120" s="21"/>
      <c r="AE120" s="21"/>
      <c r="AF120" s="21"/>
      <c r="AG120" s="21"/>
      <c r="AH120" s="21"/>
      <c r="AI120" s="21"/>
      <c r="AJ120" s="23"/>
      <c r="AK120" s="23"/>
      <c r="AL120" s="23"/>
      <c r="AM120" s="23"/>
      <c r="AN120" s="23"/>
      <c r="AO120" s="23"/>
      <c r="AP120" s="23"/>
      <c r="AQ120" s="23"/>
      <c r="AR120" s="23"/>
      <c r="AS120" s="23"/>
      <c r="AT120" s="40" t="str">
        <f t="shared" si="106"/>
        <v/>
      </c>
      <c r="AU120" s="34" t="str">
        <f t="shared" si="107"/>
        <v/>
      </c>
      <c r="AV120" s="34" t="str">
        <f t="shared" si="108"/>
        <v/>
      </c>
      <c r="AW120" s="34" t="str">
        <f t="shared" si="109"/>
        <v/>
      </c>
      <c r="AX120" s="34" t="str">
        <f t="shared" si="110"/>
        <v/>
      </c>
      <c r="AY120" s="34" t="str">
        <f t="shared" si="111"/>
        <v/>
      </c>
      <c r="AZ120" s="34" t="str">
        <f t="shared" si="112"/>
        <v/>
      </c>
      <c r="BA120" s="34" t="str">
        <f t="shared" si="113"/>
        <v/>
      </c>
      <c r="BB120" s="34" t="str">
        <f t="shared" si="114"/>
        <v/>
      </c>
      <c r="BC120" s="34" t="str">
        <f t="shared" si="115"/>
        <v/>
      </c>
      <c r="BD120" s="34" t="str">
        <f t="shared" si="117"/>
        <v/>
      </c>
      <c r="BE120" s="34" t="str">
        <f t="shared" si="118"/>
        <v/>
      </c>
      <c r="BF120" s="34" t="str">
        <f t="shared" si="119"/>
        <v/>
      </c>
      <c r="BG120" s="34" t="str">
        <f t="shared" si="120"/>
        <v/>
      </c>
      <c r="BH120" s="34" t="str">
        <f t="shared" si="121"/>
        <v/>
      </c>
      <c r="BI120" s="34" t="str">
        <f t="shared" si="122"/>
        <v/>
      </c>
      <c r="BJ120" s="34" t="str">
        <f t="shared" si="123"/>
        <v/>
      </c>
      <c r="BK120" s="34" t="str">
        <f t="shared" si="124"/>
        <v/>
      </c>
      <c r="BL120" s="34" t="str">
        <f t="shared" si="125"/>
        <v/>
      </c>
      <c r="BM120" s="34" t="str">
        <f t="shared" si="126"/>
        <v/>
      </c>
      <c r="BN120" s="36" t="e">
        <f t="shared" si="127"/>
        <v>#DIV/0!</v>
      </c>
      <c r="BO120" s="36" t="e">
        <f t="shared" si="128"/>
        <v>#DIV/0!</v>
      </c>
      <c r="BP120" s="37" t="str">
        <f t="shared" si="86"/>
        <v/>
      </c>
      <c r="BQ120" s="37" t="str">
        <f t="shared" si="87"/>
        <v/>
      </c>
      <c r="BR120" s="37" t="str">
        <f t="shared" si="88"/>
        <v/>
      </c>
      <c r="BS120" s="37" t="str">
        <f t="shared" si="89"/>
        <v/>
      </c>
      <c r="BT120" s="37" t="str">
        <f t="shared" si="90"/>
        <v/>
      </c>
      <c r="BU120" s="37" t="str">
        <f t="shared" si="91"/>
        <v/>
      </c>
      <c r="BV120" s="37" t="str">
        <f t="shared" si="92"/>
        <v/>
      </c>
      <c r="BW120" s="37" t="str">
        <f t="shared" si="93"/>
        <v/>
      </c>
      <c r="BX120" s="37" t="str">
        <f t="shared" si="94"/>
        <v/>
      </c>
      <c r="BY120" s="37" t="str">
        <f t="shared" si="95"/>
        <v/>
      </c>
      <c r="BZ120" s="37" t="str">
        <f t="shared" si="96"/>
        <v/>
      </c>
      <c r="CA120" s="37" t="str">
        <f t="shared" si="97"/>
        <v/>
      </c>
      <c r="CB120" s="37" t="str">
        <f t="shared" si="98"/>
        <v/>
      </c>
      <c r="CC120" s="37" t="str">
        <f t="shared" si="99"/>
        <v/>
      </c>
      <c r="CD120" s="37" t="str">
        <f t="shared" si="100"/>
        <v/>
      </c>
      <c r="CE120" s="37" t="str">
        <f t="shared" si="101"/>
        <v/>
      </c>
      <c r="CF120" s="37" t="str">
        <f t="shared" si="102"/>
        <v/>
      </c>
      <c r="CG120" s="37" t="str">
        <f t="shared" si="103"/>
        <v/>
      </c>
      <c r="CH120" s="37" t="str">
        <f t="shared" si="104"/>
        <v/>
      </c>
      <c r="CI120" s="37" t="str">
        <f t="shared" si="105"/>
        <v/>
      </c>
    </row>
    <row r="121" spans="1:87" ht="12.75">
      <c r="A121" s="16"/>
      <c r="B121" s="14" t="str">
        <f>IF('Gene Table'!D120="","",'Gene Table'!D120)</f>
        <v>NM_005622</v>
      </c>
      <c r="C121" s="14" t="s">
        <v>93</v>
      </c>
      <c r="D121" s="15" t="str">
        <f>IF(SUM('Test Sample Data'!D$3:D$98)&gt;10,IF(AND(ISNUMBER('Test Sample Data'!D120),'Test Sample Data'!D120&lt;$B$1,'Test Sample Data'!D120&gt;0),'Test Sample Data'!D120,$B$1),"")</f>
        <v/>
      </c>
      <c r="E121" s="15" t="str">
        <f>IF(SUM('Test Sample Data'!E$3:E$98)&gt;10,IF(AND(ISNUMBER('Test Sample Data'!E120),'Test Sample Data'!E120&lt;$B$1,'Test Sample Data'!E120&gt;0),'Test Sample Data'!E120,$B$1),"")</f>
        <v/>
      </c>
      <c r="F121" s="15" t="str">
        <f>IF(SUM('Test Sample Data'!F$3:F$98)&gt;10,IF(AND(ISNUMBER('Test Sample Data'!F120),'Test Sample Data'!F120&lt;$B$1,'Test Sample Data'!F120&gt;0),'Test Sample Data'!F120,$B$1),"")</f>
        <v/>
      </c>
      <c r="G121" s="15" t="str">
        <f>IF(SUM('Test Sample Data'!G$3:G$98)&gt;10,IF(AND(ISNUMBER('Test Sample Data'!G120),'Test Sample Data'!G120&lt;$B$1,'Test Sample Data'!G120&gt;0),'Test Sample Data'!G120,$B$1),"")</f>
        <v/>
      </c>
      <c r="H121" s="15" t="str">
        <f>IF(SUM('Test Sample Data'!H$3:H$98)&gt;10,IF(AND(ISNUMBER('Test Sample Data'!H120),'Test Sample Data'!H120&lt;$B$1,'Test Sample Data'!H120&gt;0),'Test Sample Data'!H120,$B$1),"")</f>
        <v/>
      </c>
      <c r="I121" s="15" t="str">
        <f>IF(SUM('Test Sample Data'!I$3:I$98)&gt;10,IF(AND(ISNUMBER('Test Sample Data'!I120),'Test Sample Data'!I120&lt;$B$1,'Test Sample Data'!I120&gt;0),'Test Sample Data'!I120,$B$1),"")</f>
        <v/>
      </c>
      <c r="J121" s="15" t="str">
        <f>IF(SUM('Test Sample Data'!J$3:J$98)&gt;10,IF(AND(ISNUMBER('Test Sample Data'!J120),'Test Sample Data'!J120&lt;$B$1,'Test Sample Data'!J120&gt;0),'Test Sample Data'!J120,$B$1),"")</f>
        <v/>
      </c>
      <c r="K121" s="15" t="str">
        <f>IF(SUM('Test Sample Data'!K$3:K$98)&gt;10,IF(AND(ISNUMBER('Test Sample Data'!K120),'Test Sample Data'!K120&lt;$B$1,'Test Sample Data'!K120&gt;0),'Test Sample Data'!K120,$B$1),"")</f>
        <v/>
      </c>
      <c r="L121" s="15" t="str">
        <f>IF(SUM('Test Sample Data'!L$3:L$98)&gt;10,IF(AND(ISNUMBER('Test Sample Data'!L120),'Test Sample Data'!L120&lt;$B$1,'Test Sample Data'!L120&gt;0),'Test Sample Data'!L120,$B$1),"")</f>
        <v/>
      </c>
      <c r="M121" s="15" t="str">
        <f>IF(SUM('Test Sample Data'!M$3:M$98)&gt;10,IF(AND(ISNUMBER('Test Sample Data'!M120),'Test Sample Data'!M120&lt;$B$1,'Test Sample Data'!M120&gt;0),'Test Sample Data'!M120,$B$1),"")</f>
        <v/>
      </c>
      <c r="N121" s="15" t="str">
        <f>'Gene Table'!D120</f>
        <v>NM_005622</v>
      </c>
      <c r="O121" s="14" t="s">
        <v>93</v>
      </c>
      <c r="P121" s="15" t="str">
        <f>IF(SUM('Control Sample Data'!D$3:D$98)&gt;10,IF(AND(ISNUMBER('Control Sample Data'!D120),'Control Sample Data'!D120&lt;$B$1,'Control Sample Data'!D120&gt;0),'Control Sample Data'!D120,$B$1),"")</f>
        <v/>
      </c>
      <c r="Q121" s="15" t="str">
        <f>IF(SUM('Control Sample Data'!E$3:E$98)&gt;10,IF(AND(ISNUMBER('Control Sample Data'!E120),'Control Sample Data'!E120&lt;$B$1,'Control Sample Data'!E120&gt;0),'Control Sample Data'!E120,$B$1),"")</f>
        <v/>
      </c>
      <c r="R121" s="15" t="str">
        <f>IF(SUM('Control Sample Data'!F$3:F$98)&gt;10,IF(AND(ISNUMBER('Control Sample Data'!F120),'Control Sample Data'!F120&lt;$B$1,'Control Sample Data'!F120&gt;0),'Control Sample Data'!F120,$B$1),"")</f>
        <v/>
      </c>
      <c r="S121" s="15" t="str">
        <f>IF(SUM('Control Sample Data'!G$3:G$98)&gt;10,IF(AND(ISNUMBER('Control Sample Data'!G120),'Control Sample Data'!G120&lt;$B$1,'Control Sample Data'!G120&gt;0),'Control Sample Data'!G120,$B$1),"")</f>
        <v/>
      </c>
      <c r="T121" s="15" t="str">
        <f>IF(SUM('Control Sample Data'!H$3:H$98)&gt;10,IF(AND(ISNUMBER('Control Sample Data'!H120),'Control Sample Data'!H120&lt;$B$1,'Control Sample Data'!H120&gt;0),'Control Sample Data'!H120,$B$1),"")</f>
        <v/>
      </c>
      <c r="U121" s="15" t="str">
        <f>IF(SUM('Control Sample Data'!I$3:I$98)&gt;10,IF(AND(ISNUMBER('Control Sample Data'!I120),'Control Sample Data'!I120&lt;$B$1,'Control Sample Data'!I120&gt;0),'Control Sample Data'!I120,$B$1),"")</f>
        <v/>
      </c>
      <c r="V121" s="15" t="str">
        <f>IF(SUM('Control Sample Data'!J$3:J$98)&gt;10,IF(AND(ISNUMBER('Control Sample Data'!J120),'Control Sample Data'!J120&lt;$B$1,'Control Sample Data'!J120&gt;0),'Control Sample Data'!J120,$B$1),"")</f>
        <v/>
      </c>
      <c r="W121" s="15" t="str">
        <f>IF(SUM('Control Sample Data'!K$3:K$98)&gt;10,IF(AND(ISNUMBER('Control Sample Data'!K120),'Control Sample Data'!K120&lt;$B$1,'Control Sample Data'!K120&gt;0),'Control Sample Data'!K120,$B$1),"")</f>
        <v/>
      </c>
      <c r="X121" s="15" t="str">
        <f>IF(SUM('Control Sample Data'!L$3:L$98)&gt;10,IF(AND(ISNUMBER('Control Sample Data'!L120),'Control Sample Data'!L120&lt;$B$1,'Control Sample Data'!L120&gt;0),'Control Sample Data'!L120,$B$1),"")</f>
        <v/>
      </c>
      <c r="Y121" s="15" t="str">
        <f>IF(SUM('Control Sample Data'!M$3:M$98)&gt;10,IF(AND(ISNUMBER('Control Sample Data'!M120),'Control Sample Data'!M120&lt;$B$1,'Control Sample Data'!M120&gt;0),'Control Sample Data'!M120,$B$1),"")</f>
        <v/>
      </c>
      <c r="Z121" s="22" t="s">
        <v>710</v>
      </c>
      <c r="AA121" s="22"/>
      <c r="AB121" s="22"/>
      <c r="AC121" s="22"/>
      <c r="AD121" s="22"/>
      <c r="AE121" s="22"/>
      <c r="AF121" s="22"/>
      <c r="AG121" s="22"/>
      <c r="AH121" s="22"/>
      <c r="AI121" s="22" t="s">
        <v>710</v>
      </c>
      <c r="AJ121" s="23"/>
      <c r="AK121" s="23"/>
      <c r="AL121" s="23"/>
      <c r="AM121" s="23"/>
      <c r="AN121" s="23"/>
      <c r="AO121" s="23"/>
      <c r="AP121" s="23"/>
      <c r="AQ121" s="23"/>
      <c r="AR121" s="23"/>
      <c r="AS121" s="23"/>
      <c r="AT121" s="40" t="str">
        <f t="shared" si="106"/>
        <v/>
      </c>
      <c r="AU121" s="34" t="str">
        <f t="shared" si="107"/>
        <v/>
      </c>
      <c r="AV121" s="34" t="str">
        <f t="shared" si="108"/>
        <v/>
      </c>
      <c r="AW121" s="34" t="str">
        <f t="shared" si="109"/>
        <v/>
      </c>
      <c r="AX121" s="34" t="str">
        <f t="shared" si="110"/>
        <v/>
      </c>
      <c r="AY121" s="34" t="str">
        <f t="shared" si="111"/>
        <v/>
      </c>
      <c r="AZ121" s="34" t="str">
        <f t="shared" si="112"/>
        <v/>
      </c>
      <c r="BA121" s="34" t="str">
        <f t="shared" si="113"/>
        <v/>
      </c>
      <c r="BB121" s="34" t="str">
        <f t="shared" si="114"/>
        <v/>
      </c>
      <c r="BC121" s="34" t="str">
        <f t="shared" si="115"/>
        <v/>
      </c>
      <c r="BD121" s="34" t="str">
        <f t="shared" si="117"/>
        <v/>
      </c>
      <c r="BE121" s="34" t="str">
        <f t="shared" si="118"/>
        <v/>
      </c>
      <c r="BF121" s="34" t="str">
        <f t="shared" si="119"/>
        <v/>
      </c>
      <c r="BG121" s="34" t="str">
        <f t="shared" si="120"/>
        <v/>
      </c>
      <c r="BH121" s="34" t="str">
        <f t="shared" si="121"/>
        <v/>
      </c>
      <c r="BI121" s="34" t="str">
        <f t="shared" si="122"/>
        <v/>
      </c>
      <c r="BJ121" s="34" t="str">
        <f t="shared" si="123"/>
        <v/>
      </c>
      <c r="BK121" s="34" t="str">
        <f t="shared" si="124"/>
        <v/>
      </c>
      <c r="BL121" s="34" t="str">
        <f t="shared" si="125"/>
        <v/>
      </c>
      <c r="BM121" s="34" t="str">
        <f t="shared" si="126"/>
        <v/>
      </c>
      <c r="BN121" s="36" t="e">
        <f t="shared" si="127"/>
        <v>#DIV/0!</v>
      </c>
      <c r="BO121" s="36" t="e">
        <f t="shared" si="128"/>
        <v>#DIV/0!</v>
      </c>
      <c r="BP121" s="37" t="str">
        <f t="shared" si="86"/>
        <v/>
      </c>
      <c r="BQ121" s="37" t="str">
        <f t="shared" si="87"/>
        <v/>
      </c>
      <c r="BR121" s="37" t="str">
        <f t="shared" si="88"/>
        <v/>
      </c>
      <c r="BS121" s="37" t="str">
        <f t="shared" si="89"/>
        <v/>
      </c>
      <c r="BT121" s="37" t="str">
        <f t="shared" si="90"/>
        <v/>
      </c>
      <c r="BU121" s="37" t="str">
        <f t="shared" si="91"/>
        <v/>
      </c>
      <c r="BV121" s="37" t="str">
        <f t="shared" si="92"/>
        <v/>
      </c>
      <c r="BW121" s="37" t="str">
        <f t="shared" si="93"/>
        <v/>
      </c>
      <c r="BX121" s="37" t="str">
        <f t="shared" si="94"/>
        <v/>
      </c>
      <c r="BY121" s="37" t="str">
        <f t="shared" si="95"/>
        <v/>
      </c>
      <c r="BZ121" s="37" t="str">
        <f t="shared" si="96"/>
        <v/>
      </c>
      <c r="CA121" s="37" t="str">
        <f t="shared" si="97"/>
        <v/>
      </c>
      <c r="CB121" s="37" t="str">
        <f t="shared" si="98"/>
        <v/>
      </c>
      <c r="CC121" s="37" t="str">
        <f t="shared" si="99"/>
        <v/>
      </c>
      <c r="CD121" s="37" t="str">
        <f t="shared" si="100"/>
        <v/>
      </c>
      <c r="CE121" s="37" t="str">
        <f t="shared" si="101"/>
        <v/>
      </c>
      <c r="CF121" s="37" t="str">
        <f t="shared" si="102"/>
        <v/>
      </c>
      <c r="CG121" s="37" t="str">
        <f t="shared" si="103"/>
        <v/>
      </c>
      <c r="CH121" s="37" t="str">
        <f t="shared" si="104"/>
        <v/>
      </c>
      <c r="CI121" s="37" t="str">
        <f t="shared" si="105"/>
        <v/>
      </c>
    </row>
    <row r="122" spans="1:87" ht="12.75">
      <c r="A122" s="16"/>
      <c r="B122" s="14" t="str">
        <f>IF('Gene Table'!D121="","",'Gene Table'!D121)</f>
        <v>NM_012421</v>
      </c>
      <c r="C122" s="14" t="s">
        <v>97</v>
      </c>
      <c r="D122" s="15" t="str">
        <f>IF(SUM('Test Sample Data'!D$3:D$98)&gt;10,IF(AND(ISNUMBER('Test Sample Data'!D121),'Test Sample Data'!D121&lt;$B$1,'Test Sample Data'!D121&gt;0),'Test Sample Data'!D121,$B$1),"")</f>
        <v/>
      </c>
      <c r="E122" s="15" t="str">
        <f>IF(SUM('Test Sample Data'!E$3:E$98)&gt;10,IF(AND(ISNUMBER('Test Sample Data'!E121),'Test Sample Data'!E121&lt;$B$1,'Test Sample Data'!E121&gt;0),'Test Sample Data'!E121,$B$1),"")</f>
        <v/>
      </c>
      <c r="F122" s="15" t="str">
        <f>IF(SUM('Test Sample Data'!F$3:F$98)&gt;10,IF(AND(ISNUMBER('Test Sample Data'!F121),'Test Sample Data'!F121&lt;$B$1,'Test Sample Data'!F121&gt;0),'Test Sample Data'!F121,$B$1),"")</f>
        <v/>
      </c>
      <c r="G122" s="15" t="str">
        <f>IF(SUM('Test Sample Data'!G$3:G$98)&gt;10,IF(AND(ISNUMBER('Test Sample Data'!G121),'Test Sample Data'!G121&lt;$B$1,'Test Sample Data'!G121&gt;0),'Test Sample Data'!G121,$B$1),"")</f>
        <v/>
      </c>
      <c r="H122" s="15" t="str">
        <f>IF(SUM('Test Sample Data'!H$3:H$98)&gt;10,IF(AND(ISNUMBER('Test Sample Data'!H121),'Test Sample Data'!H121&lt;$B$1,'Test Sample Data'!H121&gt;0),'Test Sample Data'!H121,$B$1),"")</f>
        <v/>
      </c>
      <c r="I122" s="15" t="str">
        <f>IF(SUM('Test Sample Data'!I$3:I$98)&gt;10,IF(AND(ISNUMBER('Test Sample Data'!I121),'Test Sample Data'!I121&lt;$B$1,'Test Sample Data'!I121&gt;0),'Test Sample Data'!I121,$B$1),"")</f>
        <v/>
      </c>
      <c r="J122" s="15" t="str">
        <f>IF(SUM('Test Sample Data'!J$3:J$98)&gt;10,IF(AND(ISNUMBER('Test Sample Data'!J121),'Test Sample Data'!J121&lt;$B$1,'Test Sample Data'!J121&gt;0),'Test Sample Data'!J121,$B$1),"")</f>
        <v/>
      </c>
      <c r="K122" s="15" t="str">
        <f>IF(SUM('Test Sample Data'!K$3:K$98)&gt;10,IF(AND(ISNUMBER('Test Sample Data'!K121),'Test Sample Data'!K121&lt;$B$1,'Test Sample Data'!K121&gt;0),'Test Sample Data'!K121,$B$1),"")</f>
        <v/>
      </c>
      <c r="L122" s="15" t="str">
        <f>IF(SUM('Test Sample Data'!L$3:L$98)&gt;10,IF(AND(ISNUMBER('Test Sample Data'!L121),'Test Sample Data'!L121&lt;$B$1,'Test Sample Data'!L121&gt;0),'Test Sample Data'!L121,$B$1),"")</f>
        <v/>
      </c>
      <c r="M122" s="15" t="str">
        <f>IF(SUM('Test Sample Data'!M$3:M$98)&gt;10,IF(AND(ISNUMBER('Test Sample Data'!M121),'Test Sample Data'!M121&lt;$B$1,'Test Sample Data'!M121&gt;0),'Test Sample Data'!M121,$B$1),"")</f>
        <v/>
      </c>
      <c r="N122" s="15" t="str">
        <f>'Gene Table'!D121</f>
        <v>NM_012421</v>
      </c>
      <c r="O122" s="14" t="s">
        <v>97</v>
      </c>
      <c r="P122" s="15" t="str">
        <f>IF(SUM('Control Sample Data'!D$3:D$98)&gt;10,IF(AND(ISNUMBER('Control Sample Data'!D121),'Control Sample Data'!D121&lt;$B$1,'Control Sample Data'!D121&gt;0),'Control Sample Data'!D121,$B$1),"")</f>
        <v/>
      </c>
      <c r="Q122" s="15" t="str">
        <f>IF(SUM('Control Sample Data'!E$3:E$98)&gt;10,IF(AND(ISNUMBER('Control Sample Data'!E121),'Control Sample Data'!E121&lt;$B$1,'Control Sample Data'!E121&gt;0),'Control Sample Data'!E121,$B$1),"")</f>
        <v/>
      </c>
      <c r="R122" s="15" t="str">
        <f>IF(SUM('Control Sample Data'!F$3:F$98)&gt;10,IF(AND(ISNUMBER('Control Sample Data'!F121),'Control Sample Data'!F121&lt;$B$1,'Control Sample Data'!F121&gt;0),'Control Sample Data'!F121,$B$1),"")</f>
        <v/>
      </c>
      <c r="S122" s="15" t="str">
        <f>IF(SUM('Control Sample Data'!G$3:G$98)&gt;10,IF(AND(ISNUMBER('Control Sample Data'!G121),'Control Sample Data'!G121&lt;$B$1,'Control Sample Data'!G121&gt;0),'Control Sample Data'!G121,$B$1),"")</f>
        <v/>
      </c>
      <c r="T122" s="15" t="str">
        <f>IF(SUM('Control Sample Data'!H$3:H$98)&gt;10,IF(AND(ISNUMBER('Control Sample Data'!H121),'Control Sample Data'!H121&lt;$B$1,'Control Sample Data'!H121&gt;0),'Control Sample Data'!H121,$B$1),"")</f>
        <v/>
      </c>
      <c r="U122" s="15" t="str">
        <f>IF(SUM('Control Sample Data'!I$3:I$98)&gt;10,IF(AND(ISNUMBER('Control Sample Data'!I121),'Control Sample Data'!I121&lt;$B$1,'Control Sample Data'!I121&gt;0),'Control Sample Data'!I121,$B$1),"")</f>
        <v/>
      </c>
      <c r="V122" s="15" t="str">
        <f>IF(SUM('Control Sample Data'!J$3:J$98)&gt;10,IF(AND(ISNUMBER('Control Sample Data'!J121),'Control Sample Data'!J121&lt;$B$1,'Control Sample Data'!J121&gt;0),'Control Sample Data'!J121,$B$1),"")</f>
        <v/>
      </c>
      <c r="W122" s="15" t="str">
        <f>IF(SUM('Control Sample Data'!K$3:K$98)&gt;10,IF(AND(ISNUMBER('Control Sample Data'!K121),'Control Sample Data'!K121&lt;$B$1,'Control Sample Data'!K121&gt;0),'Control Sample Data'!K121,$B$1),"")</f>
        <v/>
      </c>
      <c r="X122" s="15" t="str">
        <f>IF(SUM('Control Sample Data'!L$3:L$98)&gt;10,IF(AND(ISNUMBER('Control Sample Data'!L121),'Control Sample Data'!L121&lt;$B$1,'Control Sample Data'!L121&gt;0),'Control Sample Data'!L121,$B$1),"")</f>
        <v/>
      </c>
      <c r="Y122" s="15" t="str">
        <f>IF(SUM('Control Sample Data'!M$3:M$98)&gt;10,IF(AND(ISNUMBER('Control Sample Data'!M121),'Control Sample Data'!M121&lt;$B$1,'Control Sample Data'!M121&gt;0),'Control Sample Data'!M121,$B$1),"")</f>
        <v/>
      </c>
      <c r="Z122" s="24">
        <f aca="true" t="shared" si="129" ref="Z122:AS122">IF(ISERROR(AVERAGE(Z100:Z119)),0,AVERAGE(Z100:Z119))</f>
        <v>0</v>
      </c>
      <c r="AA122" s="24">
        <f t="shared" si="129"/>
        <v>0</v>
      </c>
      <c r="AB122" s="24">
        <f t="shared" si="129"/>
        <v>0</v>
      </c>
      <c r="AC122" s="24">
        <f t="shared" si="129"/>
        <v>0</v>
      </c>
      <c r="AD122" s="24">
        <f t="shared" si="129"/>
        <v>0</v>
      </c>
      <c r="AE122" s="24">
        <f t="shared" si="129"/>
        <v>0</v>
      </c>
      <c r="AF122" s="24">
        <f t="shared" si="129"/>
        <v>0</v>
      </c>
      <c r="AG122" s="24">
        <f t="shared" si="129"/>
        <v>0</v>
      </c>
      <c r="AH122" s="24">
        <f t="shared" si="129"/>
        <v>0</v>
      </c>
      <c r="AI122" s="24">
        <f t="shared" si="129"/>
        <v>0</v>
      </c>
      <c r="AJ122" s="24">
        <f t="shared" si="129"/>
        <v>0</v>
      </c>
      <c r="AK122" s="24">
        <f t="shared" si="129"/>
        <v>0</v>
      </c>
      <c r="AL122" s="24">
        <f t="shared" si="129"/>
        <v>0</v>
      </c>
      <c r="AM122" s="24">
        <f t="shared" si="129"/>
        <v>0</v>
      </c>
      <c r="AN122" s="24">
        <f t="shared" si="129"/>
        <v>0</v>
      </c>
      <c r="AO122" s="24">
        <f t="shared" si="129"/>
        <v>0</v>
      </c>
      <c r="AP122" s="24">
        <f t="shared" si="129"/>
        <v>0</v>
      </c>
      <c r="AQ122" s="24">
        <f t="shared" si="129"/>
        <v>0</v>
      </c>
      <c r="AR122" s="24">
        <f t="shared" si="129"/>
        <v>0</v>
      </c>
      <c r="AS122" s="24">
        <f t="shared" si="129"/>
        <v>0</v>
      </c>
      <c r="AT122" s="40" t="str">
        <f t="shared" si="106"/>
        <v/>
      </c>
      <c r="AU122" s="34" t="str">
        <f t="shared" si="107"/>
        <v/>
      </c>
      <c r="AV122" s="34" t="str">
        <f t="shared" si="108"/>
        <v/>
      </c>
      <c r="AW122" s="34" t="str">
        <f t="shared" si="109"/>
        <v/>
      </c>
      <c r="AX122" s="34" t="str">
        <f t="shared" si="110"/>
        <v/>
      </c>
      <c r="AY122" s="34" t="str">
        <f t="shared" si="111"/>
        <v/>
      </c>
      <c r="AZ122" s="34" t="str">
        <f t="shared" si="112"/>
        <v/>
      </c>
      <c r="BA122" s="34" t="str">
        <f t="shared" si="113"/>
        <v/>
      </c>
      <c r="BB122" s="34" t="str">
        <f t="shared" si="114"/>
        <v/>
      </c>
      <c r="BC122" s="34" t="str">
        <f t="shared" si="115"/>
        <v/>
      </c>
      <c r="BD122" s="34" t="str">
        <f t="shared" si="117"/>
        <v/>
      </c>
      <c r="BE122" s="34" t="str">
        <f t="shared" si="118"/>
        <v/>
      </c>
      <c r="BF122" s="34" t="str">
        <f t="shared" si="119"/>
        <v/>
      </c>
      <c r="BG122" s="34" t="str">
        <f t="shared" si="120"/>
        <v/>
      </c>
      <c r="BH122" s="34" t="str">
        <f t="shared" si="121"/>
        <v/>
      </c>
      <c r="BI122" s="34" t="str">
        <f t="shared" si="122"/>
        <v/>
      </c>
      <c r="BJ122" s="34" t="str">
        <f t="shared" si="123"/>
        <v/>
      </c>
      <c r="BK122" s="34" t="str">
        <f t="shared" si="124"/>
        <v/>
      </c>
      <c r="BL122" s="34" t="str">
        <f t="shared" si="125"/>
        <v/>
      </c>
      <c r="BM122" s="34" t="str">
        <f t="shared" si="126"/>
        <v/>
      </c>
      <c r="BN122" s="36" t="e">
        <f t="shared" si="127"/>
        <v>#DIV/0!</v>
      </c>
      <c r="BO122" s="36" t="e">
        <f t="shared" si="128"/>
        <v>#DIV/0!</v>
      </c>
      <c r="BP122" s="37" t="str">
        <f t="shared" si="86"/>
        <v/>
      </c>
      <c r="BQ122" s="37" t="str">
        <f t="shared" si="87"/>
        <v/>
      </c>
      <c r="BR122" s="37" t="str">
        <f t="shared" si="88"/>
        <v/>
      </c>
      <c r="BS122" s="37" t="str">
        <f t="shared" si="89"/>
        <v/>
      </c>
      <c r="BT122" s="37" t="str">
        <f t="shared" si="90"/>
        <v/>
      </c>
      <c r="BU122" s="37" t="str">
        <f t="shared" si="91"/>
        <v/>
      </c>
      <c r="BV122" s="37" t="str">
        <f t="shared" si="92"/>
        <v/>
      </c>
      <c r="BW122" s="37" t="str">
        <f t="shared" si="93"/>
        <v/>
      </c>
      <c r="BX122" s="37" t="str">
        <f t="shared" si="94"/>
        <v/>
      </c>
      <c r="BY122" s="37" t="str">
        <f t="shared" si="95"/>
        <v/>
      </c>
      <c r="BZ122" s="37" t="str">
        <f t="shared" si="96"/>
        <v/>
      </c>
      <c r="CA122" s="37" t="str">
        <f t="shared" si="97"/>
        <v/>
      </c>
      <c r="CB122" s="37" t="str">
        <f t="shared" si="98"/>
        <v/>
      </c>
      <c r="CC122" s="37" t="str">
        <f t="shared" si="99"/>
        <v/>
      </c>
      <c r="CD122" s="37" t="str">
        <f t="shared" si="100"/>
        <v/>
      </c>
      <c r="CE122" s="37" t="str">
        <f t="shared" si="101"/>
        <v/>
      </c>
      <c r="CF122" s="37" t="str">
        <f t="shared" si="102"/>
        <v/>
      </c>
      <c r="CG122" s="37" t="str">
        <f t="shared" si="103"/>
        <v/>
      </c>
      <c r="CH122" s="37" t="str">
        <f t="shared" si="104"/>
        <v/>
      </c>
      <c r="CI122" s="37" t="str">
        <f t="shared" si="105"/>
        <v/>
      </c>
    </row>
    <row r="123" spans="1:87" ht="12.75">
      <c r="A123" s="16"/>
      <c r="B123" s="14" t="str">
        <f>IF('Gene Table'!D122="","",'Gene Table'!D122)</f>
        <v>NM_002914</v>
      </c>
      <c r="C123" s="14" t="s">
        <v>101</v>
      </c>
      <c r="D123" s="15" t="str">
        <f>IF(SUM('Test Sample Data'!D$3:D$98)&gt;10,IF(AND(ISNUMBER('Test Sample Data'!D122),'Test Sample Data'!D122&lt;$B$1,'Test Sample Data'!D122&gt;0),'Test Sample Data'!D122,$B$1),"")</f>
        <v/>
      </c>
      <c r="E123" s="15" t="str">
        <f>IF(SUM('Test Sample Data'!E$3:E$98)&gt;10,IF(AND(ISNUMBER('Test Sample Data'!E122),'Test Sample Data'!E122&lt;$B$1,'Test Sample Data'!E122&gt;0),'Test Sample Data'!E122,$B$1),"")</f>
        <v/>
      </c>
      <c r="F123" s="15" t="str">
        <f>IF(SUM('Test Sample Data'!F$3:F$98)&gt;10,IF(AND(ISNUMBER('Test Sample Data'!F122),'Test Sample Data'!F122&lt;$B$1,'Test Sample Data'!F122&gt;0),'Test Sample Data'!F122,$B$1),"")</f>
        <v/>
      </c>
      <c r="G123" s="15" t="str">
        <f>IF(SUM('Test Sample Data'!G$3:G$98)&gt;10,IF(AND(ISNUMBER('Test Sample Data'!G122),'Test Sample Data'!G122&lt;$B$1,'Test Sample Data'!G122&gt;0),'Test Sample Data'!G122,$B$1),"")</f>
        <v/>
      </c>
      <c r="H123" s="15" t="str">
        <f>IF(SUM('Test Sample Data'!H$3:H$98)&gt;10,IF(AND(ISNUMBER('Test Sample Data'!H122),'Test Sample Data'!H122&lt;$B$1,'Test Sample Data'!H122&gt;0),'Test Sample Data'!H122,$B$1),"")</f>
        <v/>
      </c>
      <c r="I123" s="15" t="str">
        <f>IF(SUM('Test Sample Data'!I$3:I$98)&gt;10,IF(AND(ISNUMBER('Test Sample Data'!I122),'Test Sample Data'!I122&lt;$B$1,'Test Sample Data'!I122&gt;0),'Test Sample Data'!I122,$B$1),"")</f>
        <v/>
      </c>
      <c r="J123" s="15" t="str">
        <f>IF(SUM('Test Sample Data'!J$3:J$98)&gt;10,IF(AND(ISNUMBER('Test Sample Data'!J122),'Test Sample Data'!J122&lt;$B$1,'Test Sample Data'!J122&gt;0),'Test Sample Data'!J122,$B$1),"")</f>
        <v/>
      </c>
      <c r="K123" s="15" t="str">
        <f>IF(SUM('Test Sample Data'!K$3:K$98)&gt;10,IF(AND(ISNUMBER('Test Sample Data'!K122),'Test Sample Data'!K122&lt;$B$1,'Test Sample Data'!K122&gt;0),'Test Sample Data'!K122,$B$1),"")</f>
        <v/>
      </c>
      <c r="L123" s="15" t="str">
        <f>IF(SUM('Test Sample Data'!L$3:L$98)&gt;10,IF(AND(ISNUMBER('Test Sample Data'!L122),'Test Sample Data'!L122&lt;$B$1,'Test Sample Data'!L122&gt;0),'Test Sample Data'!L122,$B$1),"")</f>
        <v/>
      </c>
      <c r="M123" s="15" t="str">
        <f>IF(SUM('Test Sample Data'!M$3:M$98)&gt;10,IF(AND(ISNUMBER('Test Sample Data'!M122),'Test Sample Data'!M122&lt;$B$1,'Test Sample Data'!M122&gt;0),'Test Sample Data'!M122,$B$1),"")</f>
        <v/>
      </c>
      <c r="N123" s="15" t="str">
        <f>'Gene Table'!D122</f>
        <v>NM_002914</v>
      </c>
      <c r="O123" s="14" t="s">
        <v>101</v>
      </c>
      <c r="P123" s="15" t="str">
        <f>IF(SUM('Control Sample Data'!D$3:D$98)&gt;10,IF(AND(ISNUMBER('Control Sample Data'!D122),'Control Sample Data'!D122&lt;$B$1,'Control Sample Data'!D122&gt;0),'Control Sample Data'!D122,$B$1),"")</f>
        <v/>
      </c>
      <c r="Q123" s="15" t="str">
        <f>IF(SUM('Control Sample Data'!E$3:E$98)&gt;10,IF(AND(ISNUMBER('Control Sample Data'!E122),'Control Sample Data'!E122&lt;$B$1,'Control Sample Data'!E122&gt;0),'Control Sample Data'!E122,$B$1),"")</f>
        <v/>
      </c>
      <c r="R123" s="15" t="str">
        <f>IF(SUM('Control Sample Data'!F$3:F$98)&gt;10,IF(AND(ISNUMBER('Control Sample Data'!F122),'Control Sample Data'!F122&lt;$B$1,'Control Sample Data'!F122&gt;0),'Control Sample Data'!F122,$B$1),"")</f>
        <v/>
      </c>
      <c r="S123" s="15" t="str">
        <f>IF(SUM('Control Sample Data'!G$3:G$98)&gt;10,IF(AND(ISNUMBER('Control Sample Data'!G122),'Control Sample Data'!G122&lt;$B$1,'Control Sample Data'!G122&gt;0),'Control Sample Data'!G122,$B$1),"")</f>
        <v/>
      </c>
      <c r="T123" s="15" t="str">
        <f>IF(SUM('Control Sample Data'!H$3:H$98)&gt;10,IF(AND(ISNUMBER('Control Sample Data'!H122),'Control Sample Data'!H122&lt;$B$1,'Control Sample Data'!H122&gt;0),'Control Sample Data'!H122,$B$1),"")</f>
        <v/>
      </c>
      <c r="U123" s="15" t="str">
        <f>IF(SUM('Control Sample Data'!I$3:I$98)&gt;10,IF(AND(ISNUMBER('Control Sample Data'!I122),'Control Sample Data'!I122&lt;$B$1,'Control Sample Data'!I122&gt;0),'Control Sample Data'!I122,$B$1),"")</f>
        <v/>
      </c>
      <c r="V123" s="15" t="str">
        <f>IF(SUM('Control Sample Data'!J$3:J$98)&gt;10,IF(AND(ISNUMBER('Control Sample Data'!J122),'Control Sample Data'!J122&lt;$B$1,'Control Sample Data'!J122&gt;0),'Control Sample Data'!J122,$B$1),"")</f>
        <v/>
      </c>
      <c r="W123" s="15" t="str">
        <f>IF(SUM('Control Sample Data'!K$3:K$98)&gt;10,IF(AND(ISNUMBER('Control Sample Data'!K122),'Control Sample Data'!K122&lt;$B$1,'Control Sample Data'!K122&gt;0),'Control Sample Data'!K122,$B$1),"")</f>
        <v/>
      </c>
      <c r="X123" s="15" t="str">
        <f>IF(SUM('Control Sample Data'!L$3:L$98)&gt;10,IF(AND(ISNUMBER('Control Sample Data'!L122),'Control Sample Data'!L122&lt;$B$1,'Control Sample Data'!L122&gt;0),'Control Sample Data'!L122,$B$1),"")</f>
        <v/>
      </c>
      <c r="Y123" s="15" t="str">
        <f>IF(SUM('Control Sample Data'!M$3:M$98)&gt;10,IF(AND(ISNUMBER('Control Sample Data'!M122),'Control Sample Data'!M122&lt;$B$1,'Control Sample Data'!M122&gt;0),'Control Sample Data'!M122,$B$1),"")</f>
        <v/>
      </c>
      <c r="AT123" s="34" t="str">
        <f t="shared" si="106"/>
        <v/>
      </c>
      <c r="AU123" s="34" t="str">
        <f t="shared" si="107"/>
        <v/>
      </c>
      <c r="AV123" s="34" t="str">
        <f t="shared" si="108"/>
        <v/>
      </c>
      <c r="AW123" s="34" t="str">
        <f t="shared" si="109"/>
        <v/>
      </c>
      <c r="AX123" s="34" t="str">
        <f t="shared" si="110"/>
        <v/>
      </c>
      <c r="AY123" s="34" t="str">
        <f t="shared" si="111"/>
        <v/>
      </c>
      <c r="AZ123" s="34" t="str">
        <f t="shared" si="112"/>
        <v/>
      </c>
      <c r="BA123" s="34" t="str">
        <f t="shared" si="113"/>
        <v/>
      </c>
      <c r="BB123" s="34" t="str">
        <f t="shared" si="114"/>
        <v/>
      </c>
      <c r="BC123" s="34" t="str">
        <f t="shared" si="115"/>
        <v/>
      </c>
      <c r="BD123" s="34" t="str">
        <f t="shared" si="117"/>
        <v/>
      </c>
      <c r="BE123" s="34" t="str">
        <f t="shared" si="118"/>
        <v/>
      </c>
      <c r="BF123" s="34" t="str">
        <f t="shared" si="119"/>
        <v/>
      </c>
      <c r="BG123" s="34" t="str">
        <f t="shared" si="120"/>
        <v/>
      </c>
      <c r="BH123" s="34" t="str">
        <f t="shared" si="121"/>
        <v/>
      </c>
      <c r="BI123" s="34" t="str">
        <f t="shared" si="122"/>
        <v/>
      </c>
      <c r="BJ123" s="34" t="str">
        <f t="shared" si="123"/>
        <v/>
      </c>
      <c r="BK123" s="34" t="str">
        <f t="shared" si="124"/>
        <v/>
      </c>
      <c r="BL123" s="34" t="str">
        <f t="shared" si="125"/>
        <v/>
      </c>
      <c r="BM123" s="34" t="str">
        <f t="shared" si="126"/>
        <v/>
      </c>
      <c r="BN123" s="36" t="e">
        <f t="shared" si="127"/>
        <v>#DIV/0!</v>
      </c>
      <c r="BO123" s="36" t="e">
        <f t="shared" si="128"/>
        <v>#DIV/0!</v>
      </c>
      <c r="BP123" s="37" t="str">
        <f t="shared" si="86"/>
        <v/>
      </c>
      <c r="BQ123" s="37" t="str">
        <f t="shared" si="87"/>
        <v/>
      </c>
      <c r="BR123" s="37" t="str">
        <f t="shared" si="88"/>
        <v/>
      </c>
      <c r="BS123" s="37" t="str">
        <f t="shared" si="89"/>
        <v/>
      </c>
      <c r="BT123" s="37" t="str">
        <f t="shared" si="90"/>
        <v/>
      </c>
      <c r="BU123" s="37" t="str">
        <f t="shared" si="91"/>
        <v/>
      </c>
      <c r="BV123" s="37" t="str">
        <f t="shared" si="92"/>
        <v/>
      </c>
      <c r="BW123" s="37" t="str">
        <f t="shared" si="93"/>
        <v/>
      </c>
      <c r="BX123" s="37" t="str">
        <f t="shared" si="94"/>
        <v/>
      </c>
      <c r="BY123" s="37" t="str">
        <f t="shared" si="95"/>
        <v/>
      </c>
      <c r="BZ123" s="37" t="str">
        <f t="shared" si="96"/>
        <v/>
      </c>
      <c r="CA123" s="37" t="str">
        <f t="shared" si="97"/>
        <v/>
      </c>
      <c r="CB123" s="37" t="str">
        <f t="shared" si="98"/>
        <v/>
      </c>
      <c r="CC123" s="37" t="str">
        <f t="shared" si="99"/>
        <v/>
      </c>
      <c r="CD123" s="37" t="str">
        <f t="shared" si="100"/>
        <v/>
      </c>
      <c r="CE123" s="37" t="str">
        <f t="shared" si="101"/>
        <v/>
      </c>
      <c r="CF123" s="37" t="str">
        <f t="shared" si="102"/>
        <v/>
      </c>
      <c r="CG123" s="37" t="str">
        <f t="shared" si="103"/>
        <v/>
      </c>
      <c r="CH123" s="37" t="str">
        <f t="shared" si="104"/>
        <v/>
      </c>
      <c r="CI123" s="37" t="str">
        <f t="shared" si="105"/>
        <v/>
      </c>
    </row>
    <row r="124" spans="1:87" ht="12.75">
      <c r="A124" s="16"/>
      <c r="B124" s="14" t="str">
        <f>IF('Gene Table'!D123="","",'Gene Table'!D123)</f>
        <v>NM_000657</v>
      </c>
      <c r="C124" s="14" t="s">
        <v>105</v>
      </c>
      <c r="D124" s="15" t="str">
        <f>IF(SUM('Test Sample Data'!D$3:D$98)&gt;10,IF(AND(ISNUMBER('Test Sample Data'!D123),'Test Sample Data'!D123&lt;$B$1,'Test Sample Data'!D123&gt;0),'Test Sample Data'!D123,$B$1),"")</f>
        <v/>
      </c>
      <c r="E124" s="15" t="str">
        <f>IF(SUM('Test Sample Data'!E$3:E$98)&gt;10,IF(AND(ISNUMBER('Test Sample Data'!E123),'Test Sample Data'!E123&lt;$B$1,'Test Sample Data'!E123&gt;0),'Test Sample Data'!E123,$B$1),"")</f>
        <v/>
      </c>
      <c r="F124" s="15" t="str">
        <f>IF(SUM('Test Sample Data'!F$3:F$98)&gt;10,IF(AND(ISNUMBER('Test Sample Data'!F123),'Test Sample Data'!F123&lt;$B$1,'Test Sample Data'!F123&gt;0),'Test Sample Data'!F123,$B$1),"")</f>
        <v/>
      </c>
      <c r="G124" s="15" t="str">
        <f>IF(SUM('Test Sample Data'!G$3:G$98)&gt;10,IF(AND(ISNUMBER('Test Sample Data'!G123),'Test Sample Data'!G123&lt;$B$1,'Test Sample Data'!G123&gt;0),'Test Sample Data'!G123,$B$1),"")</f>
        <v/>
      </c>
      <c r="H124" s="15" t="str">
        <f>IF(SUM('Test Sample Data'!H$3:H$98)&gt;10,IF(AND(ISNUMBER('Test Sample Data'!H123),'Test Sample Data'!H123&lt;$B$1,'Test Sample Data'!H123&gt;0),'Test Sample Data'!H123,$B$1),"")</f>
        <v/>
      </c>
      <c r="I124" s="15" t="str">
        <f>IF(SUM('Test Sample Data'!I$3:I$98)&gt;10,IF(AND(ISNUMBER('Test Sample Data'!I123),'Test Sample Data'!I123&lt;$B$1,'Test Sample Data'!I123&gt;0),'Test Sample Data'!I123,$B$1),"")</f>
        <v/>
      </c>
      <c r="J124" s="15" t="str">
        <f>IF(SUM('Test Sample Data'!J$3:J$98)&gt;10,IF(AND(ISNUMBER('Test Sample Data'!J123),'Test Sample Data'!J123&lt;$B$1,'Test Sample Data'!J123&gt;0),'Test Sample Data'!J123,$B$1),"")</f>
        <v/>
      </c>
      <c r="K124" s="15" t="str">
        <f>IF(SUM('Test Sample Data'!K$3:K$98)&gt;10,IF(AND(ISNUMBER('Test Sample Data'!K123),'Test Sample Data'!K123&lt;$B$1,'Test Sample Data'!K123&gt;0),'Test Sample Data'!K123,$B$1),"")</f>
        <v/>
      </c>
      <c r="L124" s="15" t="str">
        <f>IF(SUM('Test Sample Data'!L$3:L$98)&gt;10,IF(AND(ISNUMBER('Test Sample Data'!L123),'Test Sample Data'!L123&lt;$B$1,'Test Sample Data'!L123&gt;0),'Test Sample Data'!L123,$B$1),"")</f>
        <v/>
      </c>
      <c r="M124" s="15" t="str">
        <f>IF(SUM('Test Sample Data'!M$3:M$98)&gt;10,IF(AND(ISNUMBER('Test Sample Data'!M123),'Test Sample Data'!M123&lt;$B$1,'Test Sample Data'!M123&gt;0),'Test Sample Data'!M123,$B$1),"")</f>
        <v/>
      </c>
      <c r="N124" s="15" t="str">
        <f>'Gene Table'!D123</f>
        <v>NM_000657</v>
      </c>
      <c r="O124" s="14" t="s">
        <v>105</v>
      </c>
      <c r="P124" s="15" t="str">
        <f>IF(SUM('Control Sample Data'!D$3:D$98)&gt;10,IF(AND(ISNUMBER('Control Sample Data'!D123),'Control Sample Data'!D123&lt;$B$1,'Control Sample Data'!D123&gt;0),'Control Sample Data'!D123,$B$1),"")</f>
        <v/>
      </c>
      <c r="Q124" s="15" t="str">
        <f>IF(SUM('Control Sample Data'!E$3:E$98)&gt;10,IF(AND(ISNUMBER('Control Sample Data'!E123),'Control Sample Data'!E123&lt;$B$1,'Control Sample Data'!E123&gt;0),'Control Sample Data'!E123,$B$1),"")</f>
        <v/>
      </c>
      <c r="R124" s="15" t="str">
        <f>IF(SUM('Control Sample Data'!F$3:F$98)&gt;10,IF(AND(ISNUMBER('Control Sample Data'!F123),'Control Sample Data'!F123&lt;$B$1,'Control Sample Data'!F123&gt;0),'Control Sample Data'!F123,$B$1),"")</f>
        <v/>
      </c>
      <c r="S124" s="15" t="str">
        <f>IF(SUM('Control Sample Data'!G$3:G$98)&gt;10,IF(AND(ISNUMBER('Control Sample Data'!G123),'Control Sample Data'!G123&lt;$B$1,'Control Sample Data'!G123&gt;0),'Control Sample Data'!G123,$B$1),"")</f>
        <v/>
      </c>
      <c r="T124" s="15" t="str">
        <f>IF(SUM('Control Sample Data'!H$3:H$98)&gt;10,IF(AND(ISNUMBER('Control Sample Data'!H123),'Control Sample Data'!H123&lt;$B$1,'Control Sample Data'!H123&gt;0),'Control Sample Data'!H123,$B$1),"")</f>
        <v/>
      </c>
      <c r="U124" s="15" t="str">
        <f>IF(SUM('Control Sample Data'!I$3:I$98)&gt;10,IF(AND(ISNUMBER('Control Sample Data'!I123),'Control Sample Data'!I123&lt;$B$1,'Control Sample Data'!I123&gt;0),'Control Sample Data'!I123,$B$1),"")</f>
        <v/>
      </c>
      <c r="V124" s="15" t="str">
        <f>IF(SUM('Control Sample Data'!J$3:J$98)&gt;10,IF(AND(ISNUMBER('Control Sample Data'!J123),'Control Sample Data'!J123&lt;$B$1,'Control Sample Data'!J123&gt;0),'Control Sample Data'!J123,$B$1),"")</f>
        <v/>
      </c>
      <c r="W124" s="15" t="str">
        <f>IF(SUM('Control Sample Data'!K$3:K$98)&gt;10,IF(AND(ISNUMBER('Control Sample Data'!K123),'Control Sample Data'!K123&lt;$B$1,'Control Sample Data'!K123&gt;0),'Control Sample Data'!K123,$B$1),"")</f>
        <v/>
      </c>
      <c r="X124" s="15" t="str">
        <f>IF(SUM('Control Sample Data'!L$3:L$98)&gt;10,IF(AND(ISNUMBER('Control Sample Data'!L123),'Control Sample Data'!L123&lt;$B$1,'Control Sample Data'!L123&gt;0),'Control Sample Data'!L123,$B$1),"")</f>
        <v/>
      </c>
      <c r="Y124" s="15" t="str">
        <f>IF(SUM('Control Sample Data'!M$3:M$98)&gt;10,IF(AND(ISNUMBER('Control Sample Data'!M123),'Control Sample Data'!M123&lt;$B$1,'Control Sample Data'!M123&gt;0),'Control Sample Data'!M123,$B$1),"")</f>
        <v/>
      </c>
      <c r="AT124" s="34" t="str">
        <f t="shared" si="106"/>
        <v/>
      </c>
      <c r="AU124" s="34" t="str">
        <f t="shared" si="107"/>
        <v/>
      </c>
      <c r="AV124" s="34" t="str">
        <f t="shared" si="108"/>
        <v/>
      </c>
      <c r="AW124" s="34" t="str">
        <f t="shared" si="109"/>
        <v/>
      </c>
      <c r="AX124" s="34" t="str">
        <f t="shared" si="110"/>
        <v/>
      </c>
      <c r="AY124" s="34" t="str">
        <f t="shared" si="111"/>
        <v/>
      </c>
      <c r="AZ124" s="34" t="str">
        <f t="shared" si="112"/>
        <v/>
      </c>
      <c r="BA124" s="34" t="str">
        <f t="shared" si="113"/>
        <v/>
      </c>
      <c r="BB124" s="34" t="str">
        <f t="shared" si="114"/>
        <v/>
      </c>
      <c r="BC124" s="34" t="str">
        <f t="shared" si="115"/>
        <v/>
      </c>
      <c r="BD124" s="34" t="str">
        <f t="shared" si="117"/>
        <v/>
      </c>
      <c r="BE124" s="34" t="str">
        <f t="shared" si="118"/>
        <v/>
      </c>
      <c r="BF124" s="34" t="str">
        <f t="shared" si="119"/>
        <v/>
      </c>
      <c r="BG124" s="34" t="str">
        <f t="shared" si="120"/>
        <v/>
      </c>
      <c r="BH124" s="34" t="str">
        <f t="shared" si="121"/>
        <v/>
      </c>
      <c r="BI124" s="34" t="str">
        <f t="shared" si="122"/>
        <v/>
      </c>
      <c r="BJ124" s="34" t="str">
        <f t="shared" si="123"/>
        <v/>
      </c>
      <c r="BK124" s="34" t="str">
        <f t="shared" si="124"/>
        <v/>
      </c>
      <c r="BL124" s="34" t="str">
        <f t="shared" si="125"/>
        <v/>
      </c>
      <c r="BM124" s="34" t="str">
        <f t="shared" si="126"/>
        <v/>
      </c>
      <c r="BN124" s="36" t="e">
        <f t="shared" si="127"/>
        <v>#DIV/0!</v>
      </c>
      <c r="BO124" s="36" t="e">
        <f t="shared" si="128"/>
        <v>#DIV/0!</v>
      </c>
      <c r="BP124" s="37" t="str">
        <f t="shared" si="86"/>
        <v/>
      </c>
      <c r="BQ124" s="37" t="str">
        <f t="shared" si="87"/>
        <v/>
      </c>
      <c r="BR124" s="37" t="str">
        <f t="shared" si="88"/>
        <v/>
      </c>
      <c r="BS124" s="37" t="str">
        <f t="shared" si="89"/>
        <v/>
      </c>
      <c r="BT124" s="37" t="str">
        <f t="shared" si="90"/>
        <v/>
      </c>
      <c r="BU124" s="37" t="str">
        <f t="shared" si="91"/>
        <v/>
      </c>
      <c r="BV124" s="37" t="str">
        <f t="shared" si="92"/>
        <v/>
      </c>
      <c r="BW124" s="37" t="str">
        <f t="shared" si="93"/>
        <v/>
      </c>
      <c r="BX124" s="37" t="str">
        <f t="shared" si="94"/>
        <v/>
      </c>
      <c r="BY124" s="37" t="str">
        <f t="shared" si="95"/>
        <v/>
      </c>
      <c r="BZ124" s="37" t="str">
        <f t="shared" si="96"/>
        <v/>
      </c>
      <c r="CA124" s="37" t="str">
        <f t="shared" si="97"/>
        <v/>
      </c>
      <c r="CB124" s="37" t="str">
        <f t="shared" si="98"/>
        <v/>
      </c>
      <c r="CC124" s="37" t="str">
        <f t="shared" si="99"/>
        <v/>
      </c>
      <c r="CD124" s="37" t="str">
        <f t="shared" si="100"/>
        <v/>
      </c>
      <c r="CE124" s="37" t="str">
        <f t="shared" si="101"/>
        <v/>
      </c>
      <c r="CF124" s="37" t="str">
        <f t="shared" si="102"/>
        <v/>
      </c>
      <c r="CG124" s="37" t="str">
        <f t="shared" si="103"/>
        <v/>
      </c>
      <c r="CH124" s="37" t="str">
        <f t="shared" si="104"/>
        <v/>
      </c>
      <c r="CI124" s="37" t="str">
        <f t="shared" si="105"/>
        <v/>
      </c>
    </row>
    <row r="125" spans="1:87" ht="12.75">
      <c r="A125" s="16"/>
      <c r="B125" s="14" t="str">
        <f>IF('Gene Table'!D124="","",'Gene Table'!D124)</f>
        <v>NM_000321</v>
      </c>
      <c r="C125" s="14" t="s">
        <v>109</v>
      </c>
      <c r="D125" s="15" t="str">
        <f>IF(SUM('Test Sample Data'!D$3:D$98)&gt;10,IF(AND(ISNUMBER('Test Sample Data'!D124),'Test Sample Data'!D124&lt;$B$1,'Test Sample Data'!D124&gt;0),'Test Sample Data'!D124,$B$1),"")</f>
        <v/>
      </c>
      <c r="E125" s="15" t="str">
        <f>IF(SUM('Test Sample Data'!E$3:E$98)&gt;10,IF(AND(ISNUMBER('Test Sample Data'!E124),'Test Sample Data'!E124&lt;$B$1,'Test Sample Data'!E124&gt;0),'Test Sample Data'!E124,$B$1),"")</f>
        <v/>
      </c>
      <c r="F125" s="15" t="str">
        <f>IF(SUM('Test Sample Data'!F$3:F$98)&gt;10,IF(AND(ISNUMBER('Test Sample Data'!F124),'Test Sample Data'!F124&lt;$B$1,'Test Sample Data'!F124&gt;0),'Test Sample Data'!F124,$B$1),"")</f>
        <v/>
      </c>
      <c r="G125" s="15" t="str">
        <f>IF(SUM('Test Sample Data'!G$3:G$98)&gt;10,IF(AND(ISNUMBER('Test Sample Data'!G124),'Test Sample Data'!G124&lt;$B$1,'Test Sample Data'!G124&gt;0),'Test Sample Data'!G124,$B$1),"")</f>
        <v/>
      </c>
      <c r="H125" s="15" t="str">
        <f>IF(SUM('Test Sample Data'!H$3:H$98)&gt;10,IF(AND(ISNUMBER('Test Sample Data'!H124),'Test Sample Data'!H124&lt;$B$1,'Test Sample Data'!H124&gt;0),'Test Sample Data'!H124,$B$1),"")</f>
        <v/>
      </c>
      <c r="I125" s="15" t="str">
        <f>IF(SUM('Test Sample Data'!I$3:I$98)&gt;10,IF(AND(ISNUMBER('Test Sample Data'!I124),'Test Sample Data'!I124&lt;$B$1,'Test Sample Data'!I124&gt;0),'Test Sample Data'!I124,$B$1),"")</f>
        <v/>
      </c>
      <c r="J125" s="15" t="str">
        <f>IF(SUM('Test Sample Data'!J$3:J$98)&gt;10,IF(AND(ISNUMBER('Test Sample Data'!J124),'Test Sample Data'!J124&lt;$B$1,'Test Sample Data'!J124&gt;0),'Test Sample Data'!J124,$B$1),"")</f>
        <v/>
      </c>
      <c r="K125" s="15" t="str">
        <f>IF(SUM('Test Sample Data'!K$3:K$98)&gt;10,IF(AND(ISNUMBER('Test Sample Data'!K124),'Test Sample Data'!K124&lt;$B$1,'Test Sample Data'!K124&gt;0),'Test Sample Data'!K124,$B$1),"")</f>
        <v/>
      </c>
      <c r="L125" s="15" t="str">
        <f>IF(SUM('Test Sample Data'!L$3:L$98)&gt;10,IF(AND(ISNUMBER('Test Sample Data'!L124),'Test Sample Data'!L124&lt;$B$1,'Test Sample Data'!L124&gt;0),'Test Sample Data'!L124,$B$1),"")</f>
        <v/>
      </c>
      <c r="M125" s="15" t="str">
        <f>IF(SUM('Test Sample Data'!M$3:M$98)&gt;10,IF(AND(ISNUMBER('Test Sample Data'!M124),'Test Sample Data'!M124&lt;$B$1,'Test Sample Data'!M124&gt;0),'Test Sample Data'!M124,$B$1),"")</f>
        <v/>
      </c>
      <c r="N125" s="15" t="str">
        <f>'Gene Table'!D124</f>
        <v>NM_000321</v>
      </c>
      <c r="O125" s="14" t="s">
        <v>109</v>
      </c>
      <c r="P125" s="15" t="str">
        <f>IF(SUM('Control Sample Data'!D$3:D$98)&gt;10,IF(AND(ISNUMBER('Control Sample Data'!D124),'Control Sample Data'!D124&lt;$B$1,'Control Sample Data'!D124&gt;0),'Control Sample Data'!D124,$B$1),"")</f>
        <v/>
      </c>
      <c r="Q125" s="15" t="str">
        <f>IF(SUM('Control Sample Data'!E$3:E$98)&gt;10,IF(AND(ISNUMBER('Control Sample Data'!E124),'Control Sample Data'!E124&lt;$B$1,'Control Sample Data'!E124&gt;0),'Control Sample Data'!E124,$B$1),"")</f>
        <v/>
      </c>
      <c r="R125" s="15" t="str">
        <f>IF(SUM('Control Sample Data'!F$3:F$98)&gt;10,IF(AND(ISNUMBER('Control Sample Data'!F124),'Control Sample Data'!F124&lt;$B$1,'Control Sample Data'!F124&gt;0),'Control Sample Data'!F124,$B$1),"")</f>
        <v/>
      </c>
      <c r="S125" s="15" t="str">
        <f>IF(SUM('Control Sample Data'!G$3:G$98)&gt;10,IF(AND(ISNUMBER('Control Sample Data'!G124),'Control Sample Data'!G124&lt;$B$1,'Control Sample Data'!G124&gt;0),'Control Sample Data'!G124,$B$1),"")</f>
        <v/>
      </c>
      <c r="T125" s="15" t="str">
        <f>IF(SUM('Control Sample Data'!H$3:H$98)&gt;10,IF(AND(ISNUMBER('Control Sample Data'!H124),'Control Sample Data'!H124&lt;$B$1,'Control Sample Data'!H124&gt;0),'Control Sample Data'!H124,$B$1),"")</f>
        <v/>
      </c>
      <c r="U125" s="15" t="str">
        <f>IF(SUM('Control Sample Data'!I$3:I$98)&gt;10,IF(AND(ISNUMBER('Control Sample Data'!I124),'Control Sample Data'!I124&lt;$B$1,'Control Sample Data'!I124&gt;0),'Control Sample Data'!I124,$B$1),"")</f>
        <v/>
      </c>
      <c r="V125" s="15" t="str">
        <f>IF(SUM('Control Sample Data'!J$3:J$98)&gt;10,IF(AND(ISNUMBER('Control Sample Data'!J124),'Control Sample Data'!J124&lt;$B$1,'Control Sample Data'!J124&gt;0),'Control Sample Data'!J124,$B$1),"")</f>
        <v/>
      </c>
      <c r="W125" s="15" t="str">
        <f>IF(SUM('Control Sample Data'!K$3:K$98)&gt;10,IF(AND(ISNUMBER('Control Sample Data'!K124),'Control Sample Data'!K124&lt;$B$1,'Control Sample Data'!K124&gt;0),'Control Sample Data'!K124,$B$1),"")</f>
        <v/>
      </c>
      <c r="X125" s="15" t="str">
        <f>IF(SUM('Control Sample Data'!L$3:L$98)&gt;10,IF(AND(ISNUMBER('Control Sample Data'!L124),'Control Sample Data'!L124&lt;$B$1,'Control Sample Data'!L124&gt;0),'Control Sample Data'!L124,$B$1),"")</f>
        <v/>
      </c>
      <c r="Y125" s="15" t="str">
        <f>IF(SUM('Control Sample Data'!M$3:M$98)&gt;10,IF(AND(ISNUMBER('Control Sample Data'!M124),'Control Sample Data'!M124&lt;$B$1,'Control Sample Data'!M124&gt;0),'Control Sample Data'!M124,$B$1),"")</f>
        <v/>
      </c>
      <c r="AT125" s="34" t="str">
        <f t="shared" si="106"/>
        <v/>
      </c>
      <c r="AU125" s="34" t="str">
        <f t="shared" si="107"/>
        <v/>
      </c>
      <c r="AV125" s="34" t="str">
        <f t="shared" si="108"/>
        <v/>
      </c>
      <c r="AW125" s="34" t="str">
        <f t="shared" si="109"/>
        <v/>
      </c>
      <c r="AX125" s="34" t="str">
        <f t="shared" si="110"/>
        <v/>
      </c>
      <c r="AY125" s="34" t="str">
        <f t="shared" si="111"/>
        <v/>
      </c>
      <c r="AZ125" s="34" t="str">
        <f t="shared" si="112"/>
        <v/>
      </c>
      <c r="BA125" s="34" t="str">
        <f t="shared" si="113"/>
        <v/>
      </c>
      <c r="BB125" s="34" t="str">
        <f t="shared" si="114"/>
        <v/>
      </c>
      <c r="BC125" s="34" t="str">
        <f t="shared" si="115"/>
        <v/>
      </c>
      <c r="BD125" s="34" t="str">
        <f t="shared" si="117"/>
        <v/>
      </c>
      <c r="BE125" s="34" t="str">
        <f t="shared" si="118"/>
        <v/>
      </c>
      <c r="BF125" s="34" t="str">
        <f t="shared" si="119"/>
        <v/>
      </c>
      <c r="BG125" s="34" t="str">
        <f t="shared" si="120"/>
        <v/>
      </c>
      <c r="BH125" s="34" t="str">
        <f t="shared" si="121"/>
        <v/>
      </c>
      <c r="BI125" s="34" t="str">
        <f t="shared" si="122"/>
        <v/>
      </c>
      <c r="BJ125" s="34" t="str">
        <f t="shared" si="123"/>
        <v/>
      </c>
      <c r="BK125" s="34" t="str">
        <f t="shared" si="124"/>
        <v/>
      </c>
      <c r="BL125" s="34" t="str">
        <f t="shared" si="125"/>
        <v/>
      </c>
      <c r="BM125" s="34" t="str">
        <f t="shared" si="126"/>
        <v/>
      </c>
      <c r="BN125" s="36" t="e">
        <f t="shared" si="127"/>
        <v>#DIV/0!</v>
      </c>
      <c r="BO125" s="36" t="e">
        <f t="shared" si="128"/>
        <v>#DIV/0!</v>
      </c>
      <c r="BP125" s="37" t="str">
        <f t="shared" si="86"/>
        <v/>
      </c>
      <c r="BQ125" s="37" t="str">
        <f t="shared" si="87"/>
        <v/>
      </c>
      <c r="BR125" s="37" t="str">
        <f t="shared" si="88"/>
        <v/>
      </c>
      <c r="BS125" s="37" t="str">
        <f t="shared" si="89"/>
        <v/>
      </c>
      <c r="BT125" s="37" t="str">
        <f t="shared" si="90"/>
        <v/>
      </c>
      <c r="BU125" s="37" t="str">
        <f t="shared" si="91"/>
        <v/>
      </c>
      <c r="BV125" s="37" t="str">
        <f t="shared" si="92"/>
        <v/>
      </c>
      <c r="BW125" s="37" t="str">
        <f t="shared" si="93"/>
        <v/>
      </c>
      <c r="BX125" s="37" t="str">
        <f t="shared" si="94"/>
        <v/>
      </c>
      <c r="BY125" s="37" t="str">
        <f t="shared" si="95"/>
        <v/>
      </c>
      <c r="BZ125" s="37" t="str">
        <f t="shared" si="96"/>
        <v/>
      </c>
      <c r="CA125" s="37" t="str">
        <f t="shared" si="97"/>
        <v/>
      </c>
      <c r="CB125" s="37" t="str">
        <f t="shared" si="98"/>
        <v/>
      </c>
      <c r="CC125" s="37" t="str">
        <f t="shared" si="99"/>
        <v/>
      </c>
      <c r="CD125" s="37" t="str">
        <f t="shared" si="100"/>
        <v/>
      </c>
      <c r="CE125" s="37" t="str">
        <f t="shared" si="101"/>
        <v/>
      </c>
      <c r="CF125" s="37" t="str">
        <f t="shared" si="102"/>
        <v/>
      </c>
      <c r="CG125" s="37" t="str">
        <f t="shared" si="103"/>
        <v/>
      </c>
      <c r="CH125" s="37" t="str">
        <f t="shared" si="104"/>
        <v/>
      </c>
      <c r="CI125" s="37" t="str">
        <f t="shared" si="105"/>
        <v/>
      </c>
    </row>
    <row r="126" spans="1:87" ht="12.75">
      <c r="A126" s="16"/>
      <c r="B126" s="14" t="str">
        <f>IF('Gene Table'!D125="","",'Gene Table'!D125)</f>
        <v>NM_134424</v>
      </c>
      <c r="C126" s="14" t="s">
        <v>113</v>
      </c>
      <c r="D126" s="15" t="str">
        <f>IF(SUM('Test Sample Data'!D$3:D$98)&gt;10,IF(AND(ISNUMBER('Test Sample Data'!D125),'Test Sample Data'!D125&lt;$B$1,'Test Sample Data'!D125&gt;0),'Test Sample Data'!D125,$B$1),"")</f>
        <v/>
      </c>
      <c r="E126" s="15" t="str">
        <f>IF(SUM('Test Sample Data'!E$3:E$98)&gt;10,IF(AND(ISNUMBER('Test Sample Data'!E125),'Test Sample Data'!E125&lt;$B$1,'Test Sample Data'!E125&gt;0),'Test Sample Data'!E125,$B$1),"")</f>
        <v/>
      </c>
      <c r="F126" s="15" t="str">
        <f>IF(SUM('Test Sample Data'!F$3:F$98)&gt;10,IF(AND(ISNUMBER('Test Sample Data'!F125),'Test Sample Data'!F125&lt;$B$1,'Test Sample Data'!F125&gt;0),'Test Sample Data'!F125,$B$1),"")</f>
        <v/>
      </c>
      <c r="G126" s="15" t="str">
        <f>IF(SUM('Test Sample Data'!G$3:G$98)&gt;10,IF(AND(ISNUMBER('Test Sample Data'!G125),'Test Sample Data'!G125&lt;$B$1,'Test Sample Data'!G125&gt;0),'Test Sample Data'!G125,$B$1),"")</f>
        <v/>
      </c>
      <c r="H126" s="15" t="str">
        <f>IF(SUM('Test Sample Data'!H$3:H$98)&gt;10,IF(AND(ISNUMBER('Test Sample Data'!H125),'Test Sample Data'!H125&lt;$B$1,'Test Sample Data'!H125&gt;0),'Test Sample Data'!H125,$B$1),"")</f>
        <v/>
      </c>
      <c r="I126" s="15" t="str">
        <f>IF(SUM('Test Sample Data'!I$3:I$98)&gt;10,IF(AND(ISNUMBER('Test Sample Data'!I125),'Test Sample Data'!I125&lt;$B$1,'Test Sample Data'!I125&gt;0),'Test Sample Data'!I125,$B$1),"")</f>
        <v/>
      </c>
      <c r="J126" s="15" t="str">
        <f>IF(SUM('Test Sample Data'!J$3:J$98)&gt;10,IF(AND(ISNUMBER('Test Sample Data'!J125),'Test Sample Data'!J125&lt;$B$1,'Test Sample Data'!J125&gt;0),'Test Sample Data'!J125,$B$1),"")</f>
        <v/>
      </c>
      <c r="K126" s="15" t="str">
        <f>IF(SUM('Test Sample Data'!K$3:K$98)&gt;10,IF(AND(ISNUMBER('Test Sample Data'!K125),'Test Sample Data'!K125&lt;$B$1,'Test Sample Data'!K125&gt;0),'Test Sample Data'!K125,$B$1),"")</f>
        <v/>
      </c>
      <c r="L126" s="15" t="str">
        <f>IF(SUM('Test Sample Data'!L$3:L$98)&gt;10,IF(AND(ISNUMBER('Test Sample Data'!L125),'Test Sample Data'!L125&lt;$B$1,'Test Sample Data'!L125&gt;0),'Test Sample Data'!L125,$B$1),"")</f>
        <v/>
      </c>
      <c r="M126" s="15" t="str">
        <f>IF(SUM('Test Sample Data'!M$3:M$98)&gt;10,IF(AND(ISNUMBER('Test Sample Data'!M125),'Test Sample Data'!M125&lt;$B$1,'Test Sample Data'!M125&gt;0),'Test Sample Data'!M125,$B$1),"")</f>
        <v/>
      </c>
      <c r="N126" s="15" t="str">
        <f>'Gene Table'!D125</f>
        <v>NM_134424</v>
      </c>
      <c r="O126" s="14" t="s">
        <v>113</v>
      </c>
      <c r="P126" s="15" t="str">
        <f>IF(SUM('Control Sample Data'!D$3:D$98)&gt;10,IF(AND(ISNUMBER('Control Sample Data'!D125),'Control Sample Data'!D125&lt;$B$1,'Control Sample Data'!D125&gt;0),'Control Sample Data'!D125,$B$1),"")</f>
        <v/>
      </c>
      <c r="Q126" s="15" t="str">
        <f>IF(SUM('Control Sample Data'!E$3:E$98)&gt;10,IF(AND(ISNUMBER('Control Sample Data'!E125),'Control Sample Data'!E125&lt;$B$1,'Control Sample Data'!E125&gt;0),'Control Sample Data'!E125,$B$1),"")</f>
        <v/>
      </c>
      <c r="R126" s="15" t="str">
        <f>IF(SUM('Control Sample Data'!F$3:F$98)&gt;10,IF(AND(ISNUMBER('Control Sample Data'!F125),'Control Sample Data'!F125&lt;$B$1,'Control Sample Data'!F125&gt;0),'Control Sample Data'!F125,$B$1),"")</f>
        <v/>
      </c>
      <c r="S126" s="15" t="str">
        <f>IF(SUM('Control Sample Data'!G$3:G$98)&gt;10,IF(AND(ISNUMBER('Control Sample Data'!G125),'Control Sample Data'!G125&lt;$B$1,'Control Sample Data'!G125&gt;0),'Control Sample Data'!G125,$B$1),"")</f>
        <v/>
      </c>
      <c r="T126" s="15" t="str">
        <f>IF(SUM('Control Sample Data'!H$3:H$98)&gt;10,IF(AND(ISNUMBER('Control Sample Data'!H125),'Control Sample Data'!H125&lt;$B$1,'Control Sample Data'!H125&gt;0),'Control Sample Data'!H125,$B$1),"")</f>
        <v/>
      </c>
      <c r="U126" s="15" t="str">
        <f>IF(SUM('Control Sample Data'!I$3:I$98)&gt;10,IF(AND(ISNUMBER('Control Sample Data'!I125),'Control Sample Data'!I125&lt;$B$1,'Control Sample Data'!I125&gt;0),'Control Sample Data'!I125,$B$1),"")</f>
        <v/>
      </c>
      <c r="V126" s="15" t="str">
        <f>IF(SUM('Control Sample Data'!J$3:J$98)&gt;10,IF(AND(ISNUMBER('Control Sample Data'!J125),'Control Sample Data'!J125&lt;$B$1,'Control Sample Data'!J125&gt;0),'Control Sample Data'!J125,$B$1),"")</f>
        <v/>
      </c>
      <c r="W126" s="15" t="str">
        <f>IF(SUM('Control Sample Data'!K$3:K$98)&gt;10,IF(AND(ISNUMBER('Control Sample Data'!K125),'Control Sample Data'!K125&lt;$B$1,'Control Sample Data'!K125&gt;0),'Control Sample Data'!K125,$B$1),"")</f>
        <v/>
      </c>
      <c r="X126" s="15" t="str">
        <f>IF(SUM('Control Sample Data'!L$3:L$98)&gt;10,IF(AND(ISNUMBER('Control Sample Data'!L125),'Control Sample Data'!L125&lt;$B$1,'Control Sample Data'!L125&gt;0),'Control Sample Data'!L125,$B$1),"")</f>
        <v/>
      </c>
      <c r="Y126" s="15" t="str">
        <f>IF(SUM('Control Sample Data'!M$3:M$98)&gt;10,IF(AND(ISNUMBER('Control Sample Data'!M125),'Control Sample Data'!M125&lt;$B$1,'Control Sample Data'!M125&gt;0),'Control Sample Data'!M125,$B$1),"")</f>
        <v/>
      </c>
      <c r="AT126" s="34" t="str">
        <f t="shared" si="106"/>
        <v/>
      </c>
      <c r="AU126" s="34" t="str">
        <f t="shared" si="107"/>
        <v/>
      </c>
      <c r="AV126" s="34" t="str">
        <f t="shared" si="108"/>
        <v/>
      </c>
      <c r="AW126" s="34" t="str">
        <f t="shared" si="109"/>
        <v/>
      </c>
      <c r="AX126" s="34" t="str">
        <f t="shared" si="110"/>
        <v/>
      </c>
      <c r="AY126" s="34" t="str">
        <f t="shared" si="111"/>
        <v/>
      </c>
      <c r="AZ126" s="34" t="str">
        <f t="shared" si="112"/>
        <v/>
      </c>
      <c r="BA126" s="34" t="str">
        <f t="shared" si="113"/>
        <v/>
      </c>
      <c r="BB126" s="34" t="str">
        <f t="shared" si="114"/>
        <v/>
      </c>
      <c r="BC126" s="34" t="str">
        <f t="shared" si="115"/>
        <v/>
      </c>
      <c r="BD126" s="34" t="str">
        <f t="shared" si="117"/>
        <v/>
      </c>
      <c r="BE126" s="34" t="str">
        <f t="shared" si="118"/>
        <v/>
      </c>
      <c r="BF126" s="34" t="str">
        <f t="shared" si="119"/>
        <v/>
      </c>
      <c r="BG126" s="34" t="str">
        <f t="shared" si="120"/>
        <v/>
      </c>
      <c r="BH126" s="34" t="str">
        <f t="shared" si="121"/>
        <v/>
      </c>
      <c r="BI126" s="34" t="str">
        <f t="shared" si="122"/>
        <v/>
      </c>
      <c r="BJ126" s="34" t="str">
        <f t="shared" si="123"/>
        <v/>
      </c>
      <c r="BK126" s="34" t="str">
        <f t="shared" si="124"/>
        <v/>
      </c>
      <c r="BL126" s="34" t="str">
        <f t="shared" si="125"/>
        <v/>
      </c>
      <c r="BM126" s="34" t="str">
        <f t="shared" si="126"/>
        <v/>
      </c>
      <c r="BN126" s="36" t="e">
        <f t="shared" si="127"/>
        <v>#DIV/0!</v>
      </c>
      <c r="BO126" s="36" t="e">
        <f t="shared" si="128"/>
        <v>#DIV/0!</v>
      </c>
      <c r="BP126" s="37" t="str">
        <f t="shared" si="86"/>
        <v/>
      </c>
      <c r="BQ126" s="37" t="str">
        <f t="shared" si="87"/>
        <v/>
      </c>
      <c r="BR126" s="37" t="str">
        <f t="shared" si="88"/>
        <v/>
      </c>
      <c r="BS126" s="37" t="str">
        <f t="shared" si="89"/>
        <v/>
      </c>
      <c r="BT126" s="37" t="str">
        <f t="shared" si="90"/>
        <v/>
      </c>
      <c r="BU126" s="37" t="str">
        <f t="shared" si="91"/>
        <v/>
      </c>
      <c r="BV126" s="37" t="str">
        <f t="shared" si="92"/>
        <v/>
      </c>
      <c r="BW126" s="37" t="str">
        <f t="shared" si="93"/>
        <v/>
      </c>
      <c r="BX126" s="37" t="str">
        <f t="shared" si="94"/>
        <v/>
      </c>
      <c r="BY126" s="37" t="str">
        <f t="shared" si="95"/>
        <v/>
      </c>
      <c r="BZ126" s="37" t="str">
        <f t="shared" si="96"/>
        <v/>
      </c>
      <c r="CA126" s="37" t="str">
        <f t="shared" si="97"/>
        <v/>
      </c>
      <c r="CB126" s="37" t="str">
        <f t="shared" si="98"/>
        <v/>
      </c>
      <c r="CC126" s="37" t="str">
        <f t="shared" si="99"/>
        <v/>
      </c>
      <c r="CD126" s="37" t="str">
        <f t="shared" si="100"/>
        <v/>
      </c>
      <c r="CE126" s="37" t="str">
        <f t="shared" si="101"/>
        <v/>
      </c>
      <c r="CF126" s="37" t="str">
        <f t="shared" si="102"/>
        <v/>
      </c>
      <c r="CG126" s="37" t="str">
        <f t="shared" si="103"/>
        <v/>
      </c>
      <c r="CH126" s="37" t="str">
        <f t="shared" si="104"/>
        <v/>
      </c>
      <c r="CI126" s="37" t="str">
        <f t="shared" si="105"/>
        <v/>
      </c>
    </row>
    <row r="127" spans="1:87" ht="12.75">
      <c r="A127" s="16"/>
      <c r="B127" s="14" t="str">
        <f>IF('Gene Table'!D126="","",'Gene Table'!D126)</f>
        <v>NM_000963</v>
      </c>
      <c r="C127" s="14" t="s">
        <v>117</v>
      </c>
      <c r="D127" s="15" t="str">
        <f>IF(SUM('Test Sample Data'!D$3:D$98)&gt;10,IF(AND(ISNUMBER('Test Sample Data'!D126),'Test Sample Data'!D126&lt;$B$1,'Test Sample Data'!D126&gt;0),'Test Sample Data'!D126,$B$1),"")</f>
        <v/>
      </c>
      <c r="E127" s="15" t="str">
        <f>IF(SUM('Test Sample Data'!E$3:E$98)&gt;10,IF(AND(ISNUMBER('Test Sample Data'!E126),'Test Sample Data'!E126&lt;$B$1,'Test Sample Data'!E126&gt;0),'Test Sample Data'!E126,$B$1),"")</f>
        <v/>
      </c>
      <c r="F127" s="15" t="str">
        <f>IF(SUM('Test Sample Data'!F$3:F$98)&gt;10,IF(AND(ISNUMBER('Test Sample Data'!F126),'Test Sample Data'!F126&lt;$B$1,'Test Sample Data'!F126&gt;0),'Test Sample Data'!F126,$B$1),"")</f>
        <v/>
      </c>
      <c r="G127" s="15" t="str">
        <f>IF(SUM('Test Sample Data'!G$3:G$98)&gt;10,IF(AND(ISNUMBER('Test Sample Data'!G126),'Test Sample Data'!G126&lt;$B$1,'Test Sample Data'!G126&gt;0),'Test Sample Data'!G126,$B$1),"")</f>
        <v/>
      </c>
      <c r="H127" s="15" t="str">
        <f>IF(SUM('Test Sample Data'!H$3:H$98)&gt;10,IF(AND(ISNUMBER('Test Sample Data'!H126),'Test Sample Data'!H126&lt;$B$1,'Test Sample Data'!H126&gt;0),'Test Sample Data'!H126,$B$1),"")</f>
        <v/>
      </c>
      <c r="I127" s="15" t="str">
        <f>IF(SUM('Test Sample Data'!I$3:I$98)&gt;10,IF(AND(ISNUMBER('Test Sample Data'!I126),'Test Sample Data'!I126&lt;$B$1,'Test Sample Data'!I126&gt;0),'Test Sample Data'!I126,$B$1),"")</f>
        <v/>
      </c>
      <c r="J127" s="15" t="str">
        <f>IF(SUM('Test Sample Data'!J$3:J$98)&gt;10,IF(AND(ISNUMBER('Test Sample Data'!J126),'Test Sample Data'!J126&lt;$B$1,'Test Sample Data'!J126&gt;0),'Test Sample Data'!J126,$B$1),"")</f>
        <v/>
      </c>
      <c r="K127" s="15" t="str">
        <f>IF(SUM('Test Sample Data'!K$3:K$98)&gt;10,IF(AND(ISNUMBER('Test Sample Data'!K126),'Test Sample Data'!K126&lt;$B$1,'Test Sample Data'!K126&gt;0),'Test Sample Data'!K126,$B$1),"")</f>
        <v/>
      </c>
      <c r="L127" s="15" t="str">
        <f>IF(SUM('Test Sample Data'!L$3:L$98)&gt;10,IF(AND(ISNUMBER('Test Sample Data'!L126),'Test Sample Data'!L126&lt;$B$1,'Test Sample Data'!L126&gt;0),'Test Sample Data'!L126,$B$1),"")</f>
        <v/>
      </c>
      <c r="M127" s="15" t="str">
        <f>IF(SUM('Test Sample Data'!M$3:M$98)&gt;10,IF(AND(ISNUMBER('Test Sample Data'!M126),'Test Sample Data'!M126&lt;$B$1,'Test Sample Data'!M126&gt;0),'Test Sample Data'!M126,$B$1),"")</f>
        <v/>
      </c>
      <c r="N127" s="15" t="str">
        <f>'Gene Table'!D126</f>
        <v>NM_000963</v>
      </c>
      <c r="O127" s="14" t="s">
        <v>117</v>
      </c>
      <c r="P127" s="15" t="str">
        <f>IF(SUM('Control Sample Data'!D$3:D$98)&gt;10,IF(AND(ISNUMBER('Control Sample Data'!D126),'Control Sample Data'!D126&lt;$B$1,'Control Sample Data'!D126&gt;0),'Control Sample Data'!D126,$B$1),"")</f>
        <v/>
      </c>
      <c r="Q127" s="15" t="str">
        <f>IF(SUM('Control Sample Data'!E$3:E$98)&gt;10,IF(AND(ISNUMBER('Control Sample Data'!E126),'Control Sample Data'!E126&lt;$B$1,'Control Sample Data'!E126&gt;0),'Control Sample Data'!E126,$B$1),"")</f>
        <v/>
      </c>
      <c r="R127" s="15" t="str">
        <f>IF(SUM('Control Sample Data'!F$3:F$98)&gt;10,IF(AND(ISNUMBER('Control Sample Data'!F126),'Control Sample Data'!F126&lt;$B$1,'Control Sample Data'!F126&gt;0),'Control Sample Data'!F126,$B$1),"")</f>
        <v/>
      </c>
      <c r="S127" s="15" t="str">
        <f>IF(SUM('Control Sample Data'!G$3:G$98)&gt;10,IF(AND(ISNUMBER('Control Sample Data'!G126),'Control Sample Data'!G126&lt;$B$1,'Control Sample Data'!G126&gt;0),'Control Sample Data'!G126,$B$1),"")</f>
        <v/>
      </c>
      <c r="T127" s="15" t="str">
        <f>IF(SUM('Control Sample Data'!H$3:H$98)&gt;10,IF(AND(ISNUMBER('Control Sample Data'!H126),'Control Sample Data'!H126&lt;$B$1,'Control Sample Data'!H126&gt;0),'Control Sample Data'!H126,$B$1),"")</f>
        <v/>
      </c>
      <c r="U127" s="15" t="str">
        <f>IF(SUM('Control Sample Data'!I$3:I$98)&gt;10,IF(AND(ISNUMBER('Control Sample Data'!I126),'Control Sample Data'!I126&lt;$B$1,'Control Sample Data'!I126&gt;0),'Control Sample Data'!I126,$B$1),"")</f>
        <v/>
      </c>
      <c r="V127" s="15" t="str">
        <f>IF(SUM('Control Sample Data'!J$3:J$98)&gt;10,IF(AND(ISNUMBER('Control Sample Data'!J126),'Control Sample Data'!J126&lt;$B$1,'Control Sample Data'!J126&gt;0),'Control Sample Data'!J126,$B$1),"")</f>
        <v/>
      </c>
      <c r="W127" s="15" t="str">
        <f>IF(SUM('Control Sample Data'!K$3:K$98)&gt;10,IF(AND(ISNUMBER('Control Sample Data'!K126),'Control Sample Data'!K126&lt;$B$1,'Control Sample Data'!K126&gt;0),'Control Sample Data'!K126,$B$1),"")</f>
        <v/>
      </c>
      <c r="X127" s="15" t="str">
        <f>IF(SUM('Control Sample Data'!L$3:L$98)&gt;10,IF(AND(ISNUMBER('Control Sample Data'!L126),'Control Sample Data'!L126&lt;$B$1,'Control Sample Data'!L126&gt;0),'Control Sample Data'!L126,$B$1),"")</f>
        <v/>
      </c>
      <c r="Y127" s="15" t="str">
        <f>IF(SUM('Control Sample Data'!M$3:M$98)&gt;10,IF(AND(ISNUMBER('Control Sample Data'!M126),'Control Sample Data'!M126&lt;$B$1,'Control Sample Data'!M126&gt;0),'Control Sample Data'!M126,$B$1),"")</f>
        <v/>
      </c>
      <c r="AT127" s="34" t="str">
        <f t="shared" si="106"/>
        <v/>
      </c>
      <c r="AU127" s="34" t="str">
        <f t="shared" si="107"/>
        <v/>
      </c>
      <c r="AV127" s="34" t="str">
        <f t="shared" si="108"/>
        <v/>
      </c>
      <c r="AW127" s="34" t="str">
        <f t="shared" si="109"/>
        <v/>
      </c>
      <c r="AX127" s="34" t="str">
        <f t="shared" si="110"/>
        <v/>
      </c>
      <c r="AY127" s="34" t="str">
        <f t="shared" si="111"/>
        <v/>
      </c>
      <c r="AZ127" s="34" t="str">
        <f t="shared" si="112"/>
        <v/>
      </c>
      <c r="BA127" s="34" t="str">
        <f t="shared" si="113"/>
        <v/>
      </c>
      <c r="BB127" s="34" t="str">
        <f t="shared" si="114"/>
        <v/>
      </c>
      <c r="BC127" s="34" t="str">
        <f t="shared" si="115"/>
        <v/>
      </c>
      <c r="BD127" s="34" t="str">
        <f t="shared" si="117"/>
        <v/>
      </c>
      <c r="BE127" s="34" t="str">
        <f t="shared" si="118"/>
        <v/>
      </c>
      <c r="BF127" s="34" t="str">
        <f t="shared" si="119"/>
        <v/>
      </c>
      <c r="BG127" s="34" t="str">
        <f t="shared" si="120"/>
        <v/>
      </c>
      <c r="BH127" s="34" t="str">
        <f t="shared" si="121"/>
        <v/>
      </c>
      <c r="BI127" s="34" t="str">
        <f t="shared" si="122"/>
        <v/>
      </c>
      <c r="BJ127" s="34" t="str">
        <f t="shared" si="123"/>
        <v/>
      </c>
      <c r="BK127" s="34" t="str">
        <f t="shared" si="124"/>
        <v/>
      </c>
      <c r="BL127" s="34" t="str">
        <f t="shared" si="125"/>
        <v/>
      </c>
      <c r="BM127" s="34" t="str">
        <f t="shared" si="126"/>
        <v/>
      </c>
      <c r="BN127" s="36" t="e">
        <f t="shared" si="127"/>
        <v>#DIV/0!</v>
      </c>
      <c r="BO127" s="36" t="e">
        <f t="shared" si="128"/>
        <v>#DIV/0!</v>
      </c>
      <c r="BP127" s="37" t="str">
        <f t="shared" si="86"/>
        <v/>
      </c>
      <c r="BQ127" s="37" t="str">
        <f t="shared" si="87"/>
        <v/>
      </c>
      <c r="BR127" s="37" t="str">
        <f t="shared" si="88"/>
        <v/>
      </c>
      <c r="BS127" s="37" t="str">
        <f t="shared" si="89"/>
        <v/>
      </c>
      <c r="BT127" s="37" t="str">
        <f t="shared" si="90"/>
        <v/>
      </c>
      <c r="BU127" s="37" t="str">
        <f t="shared" si="91"/>
        <v/>
      </c>
      <c r="BV127" s="37" t="str">
        <f t="shared" si="92"/>
        <v/>
      </c>
      <c r="BW127" s="37" t="str">
        <f t="shared" si="93"/>
        <v/>
      </c>
      <c r="BX127" s="37" t="str">
        <f t="shared" si="94"/>
        <v/>
      </c>
      <c r="BY127" s="37" t="str">
        <f t="shared" si="95"/>
        <v/>
      </c>
      <c r="BZ127" s="37" t="str">
        <f t="shared" si="96"/>
        <v/>
      </c>
      <c r="CA127" s="37" t="str">
        <f t="shared" si="97"/>
        <v/>
      </c>
      <c r="CB127" s="37" t="str">
        <f t="shared" si="98"/>
        <v/>
      </c>
      <c r="CC127" s="37" t="str">
        <f t="shared" si="99"/>
        <v/>
      </c>
      <c r="CD127" s="37" t="str">
        <f t="shared" si="100"/>
        <v/>
      </c>
      <c r="CE127" s="37" t="str">
        <f t="shared" si="101"/>
        <v/>
      </c>
      <c r="CF127" s="37" t="str">
        <f t="shared" si="102"/>
        <v/>
      </c>
      <c r="CG127" s="37" t="str">
        <f t="shared" si="103"/>
        <v/>
      </c>
      <c r="CH127" s="37" t="str">
        <f t="shared" si="104"/>
        <v/>
      </c>
      <c r="CI127" s="37" t="str">
        <f t="shared" si="105"/>
        <v/>
      </c>
    </row>
    <row r="128" spans="1:87" ht="12.75">
      <c r="A128" s="16"/>
      <c r="B128" s="14" t="str">
        <f>IF('Gene Table'!D127="","",'Gene Table'!D127)</f>
        <v>NM_000264</v>
      </c>
      <c r="C128" s="14" t="s">
        <v>121</v>
      </c>
      <c r="D128" s="15" t="str">
        <f>IF(SUM('Test Sample Data'!D$3:D$98)&gt;10,IF(AND(ISNUMBER('Test Sample Data'!D127),'Test Sample Data'!D127&lt;$B$1,'Test Sample Data'!D127&gt;0),'Test Sample Data'!D127,$B$1),"")</f>
        <v/>
      </c>
      <c r="E128" s="15" t="str">
        <f>IF(SUM('Test Sample Data'!E$3:E$98)&gt;10,IF(AND(ISNUMBER('Test Sample Data'!E127),'Test Sample Data'!E127&lt;$B$1,'Test Sample Data'!E127&gt;0),'Test Sample Data'!E127,$B$1),"")</f>
        <v/>
      </c>
      <c r="F128" s="15" t="str">
        <f>IF(SUM('Test Sample Data'!F$3:F$98)&gt;10,IF(AND(ISNUMBER('Test Sample Data'!F127),'Test Sample Data'!F127&lt;$B$1,'Test Sample Data'!F127&gt;0),'Test Sample Data'!F127,$B$1),"")</f>
        <v/>
      </c>
      <c r="G128" s="15" t="str">
        <f>IF(SUM('Test Sample Data'!G$3:G$98)&gt;10,IF(AND(ISNUMBER('Test Sample Data'!G127),'Test Sample Data'!G127&lt;$B$1,'Test Sample Data'!G127&gt;0),'Test Sample Data'!G127,$B$1),"")</f>
        <v/>
      </c>
      <c r="H128" s="15" t="str">
        <f>IF(SUM('Test Sample Data'!H$3:H$98)&gt;10,IF(AND(ISNUMBER('Test Sample Data'!H127),'Test Sample Data'!H127&lt;$B$1,'Test Sample Data'!H127&gt;0),'Test Sample Data'!H127,$B$1),"")</f>
        <v/>
      </c>
      <c r="I128" s="15" t="str">
        <f>IF(SUM('Test Sample Data'!I$3:I$98)&gt;10,IF(AND(ISNUMBER('Test Sample Data'!I127),'Test Sample Data'!I127&lt;$B$1,'Test Sample Data'!I127&gt;0),'Test Sample Data'!I127,$B$1),"")</f>
        <v/>
      </c>
      <c r="J128" s="15" t="str">
        <f>IF(SUM('Test Sample Data'!J$3:J$98)&gt;10,IF(AND(ISNUMBER('Test Sample Data'!J127),'Test Sample Data'!J127&lt;$B$1,'Test Sample Data'!J127&gt;0),'Test Sample Data'!J127,$B$1),"")</f>
        <v/>
      </c>
      <c r="K128" s="15" t="str">
        <f>IF(SUM('Test Sample Data'!K$3:K$98)&gt;10,IF(AND(ISNUMBER('Test Sample Data'!K127),'Test Sample Data'!K127&lt;$B$1,'Test Sample Data'!K127&gt;0),'Test Sample Data'!K127,$B$1),"")</f>
        <v/>
      </c>
      <c r="L128" s="15" t="str">
        <f>IF(SUM('Test Sample Data'!L$3:L$98)&gt;10,IF(AND(ISNUMBER('Test Sample Data'!L127),'Test Sample Data'!L127&lt;$B$1,'Test Sample Data'!L127&gt;0),'Test Sample Data'!L127,$B$1),"")</f>
        <v/>
      </c>
      <c r="M128" s="15" t="str">
        <f>IF(SUM('Test Sample Data'!M$3:M$98)&gt;10,IF(AND(ISNUMBER('Test Sample Data'!M127),'Test Sample Data'!M127&lt;$B$1,'Test Sample Data'!M127&gt;0),'Test Sample Data'!M127,$B$1),"")</f>
        <v/>
      </c>
      <c r="N128" s="15" t="str">
        <f>'Gene Table'!D127</f>
        <v>NM_000264</v>
      </c>
      <c r="O128" s="14" t="s">
        <v>121</v>
      </c>
      <c r="P128" s="15" t="str">
        <f>IF(SUM('Control Sample Data'!D$3:D$98)&gt;10,IF(AND(ISNUMBER('Control Sample Data'!D127),'Control Sample Data'!D127&lt;$B$1,'Control Sample Data'!D127&gt;0),'Control Sample Data'!D127,$B$1),"")</f>
        <v/>
      </c>
      <c r="Q128" s="15" t="str">
        <f>IF(SUM('Control Sample Data'!E$3:E$98)&gt;10,IF(AND(ISNUMBER('Control Sample Data'!E127),'Control Sample Data'!E127&lt;$B$1,'Control Sample Data'!E127&gt;0),'Control Sample Data'!E127,$B$1),"")</f>
        <v/>
      </c>
      <c r="R128" s="15" t="str">
        <f>IF(SUM('Control Sample Data'!F$3:F$98)&gt;10,IF(AND(ISNUMBER('Control Sample Data'!F127),'Control Sample Data'!F127&lt;$B$1,'Control Sample Data'!F127&gt;0),'Control Sample Data'!F127,$B$1),"")</f>
        <v/>
      </c>
      <c r="S128" s="15" t="str">
        <f>IF(SUM('Control Sample Data'!G$3:G$98)&gt;10,IF(AND(ISNUMBER('Control Sample Data'!G127),'Control Sample Data'!G127&lt;$B$1,'Control Sample Data'!G127&gt;0),'Control Sample Data'!G127,$B$1),"")</f>
        <v/>
      </c>
      <c r="T128" s="15" t="str">
        <f>IF(SUM('Control Sample Data'!H$3:H$98)&gt;10,IF(AND(ISNUMBER('Control Sample Data'!H127),'Control Sample Data'!H127&lt;$B$1,'Control Sample Data'!H127&gt;0),'Control Sample Data'!H127,$B$1),"")</f>
        <v/>
      </c>
      <c r="U128" s="15" t="str">
        <f>IF(SUM('Control Sample Data'!I$3:I$98)&gt;10,IF(AND(ISNUMBER('Control Sample Data'!I127),'Control Sample Data'!I127&lt;$B$1,'Control Sample Data'!I127&gt;0),'Control Sample Data'!I127,$B$1),"")</f>
        <v/>
      </c>
      <c r="V128" s="15" t="str">
        <f>IF(SUM('Control Sample Data'!J$3:J$98)&gt;10,IF(AND(ISNUMBER('Control Sample Data'!J127),'Control Sample Data'!J127&lt;$B$1,'Control Sample Data'!J127&gt;0),'Control Sample Data'!J127,$B$1),"")</f>
        <v/>
      </c>
      <c r="W128" s="15" t="str">
        <f>IF(SUM('Control Sample Data'!K$3:K$98)&gt;10,IF(AND(ISNUMBER('Control Sample Data'!K127),'Control Sample Data'!K127&lt;$B$1,'Control Sample Data'!K127&gt;0),'Control Sample Data'!K127,$B$1),"")</f>
        <v/>
      </c>
      <c r="X128" s="15" t="str">
        <f>IF(SUM('Control Sample Data'!L$3:L$98)&gt;10,IF(AND(ISNUMBER('Control Sample Data'!L127),'Control Sample Data'!L127&lt;$B$1,'Control Sample Data'!L127&gt;0),'Control Sample Data'!L127,$B$1),"")</f>
        <v/>
      </c>
      <c r="Y128" s="15" t="str">
        <f>IF(SUM('Control Sample Data'!M$3:M$98)&gt;10,IF(AND(ISNUMBER('Control Sample Data'!M127),'Control Sample Data'!M127&lt;$B$1,'Control Sample Data'!M127&gt;0),'Control Sample Data'!M127,$B$1),"")</f>
        <v/>
      </c>
      <c r="AT128" s="34" t="str">
        <f t="shared" si="106"/>
        <v/>
      </c>
      <c r="AU128" s="34" t="str">
        <f t="shared" si="107"/>
        <v/>
      </c>
      <c r="AV128" s="34" t="str">
        <f t="shared" si="108"/>
        <v/>
      </c>
      <c r="AW128" s="34" t="str">
        <f t="shared" si="109"/>
        <v/>
      </c>
      <c r="AX128" s="34" t="str">
        <f t="shared" si="110"/>
        <v/>
      </c>
      <c r="AY128" s="34" t="str">
        <f t="shared" si="111"/>
        <v/>
      </c>
      <c r="AZ128" s="34" t="str">
        <f t="shared" si="112"/>
        <v/>
      </c>
      <c r="BA128" s="34" t="str">
        <f t="shared" si="113"/>
        <v/>
      </c>
      <c r="BB128" s="34" t="str">
        <f t="shared" si="114"/>
        <v/>
      </c>
      <c r="BC128" s="34" t="str">
        <f t="shared" si="115"/>
        <v/>
      </c>
      <c r="BD128" s="34" t="str">
        <f t="shared" si="117"/>
        <v/>
      </c>
      <c r="BE128" s="34" t="str">
        <f t="shared" si="118"/>
        <v/>
      </c>
      <c r="BF128" s="34" t="str">
        <f t="shared" si="119"/>
        <v/>
      </c>
      <c r="BG128" s="34" t="str">
        <f t="shared" si="120"/>
        <v/>
      </c>
      <c r="BH128" s="34" t="str">
        <f t="shared" si="121"/>
        <v/>
      </c>
      <c r="BI128" s="34" t="str">
        <f t="shared" si="122"/>
        <v/>
      </c>
      <c r="BJ128" s="34" t="str">
        <f t="shared" si="123"/>
        <v/>
      </c>
      <c r="BK128" s="34" t="str">
        <f t="shared" si="124"/>
        <v/>
      </c>
      <c r="BL128" s="34" t="str">
        <f t="shared" si="125"/>
        <v/>
      </c>
      <c r="BM128" s="34" t="str">
        <f t="shared" si="126"/>
        <v/>
      </c>
      <c r="BN128" s="36" t="e">
        <f t="shared" si="127"/>
        <v>#DIV/0!</v>
      </c>
      <c r="BO128" s="36" t="e">
        <f t="shared" si="128"/>
        <v>#DIV/0!</v>
      </c>
      <c r="BP128" s="37" t="str">
        <f t="shared" si="86"/>
        <v/>
      </c>
      <c r="BQ128" s="37" t="str">
        <f t="shared" si="87"/>
        <v/>
      </c>
      <c r="BR128" s="37" t="str">
        <f t="shared" si="88"/>
        <v/>
      </c>
      <c r="BS128" s="37" t="str">
        <f t="shared" si="89"/>
        <v/>
      </c>
      <c r="BT128" s="37" t="str">
        <f t="shared" si="90"/>
        <v/>
      </c>
      <c r="BU128" s="37" t="str">
        <f t="shared" si="91"/>
        <v/>
      </c>
      <c r="BV128" s="37" t="str">
        <f t="shared" si="92"/>
        <v/>
      </c>
      <c r="BW128" s="37" t="str">
        <f t="shared" si="93"/>
        <v/>
      </c>
      <c r="BX128" s="37" t="str">
        <f t="shared" si="94"/>
        <v/>
      </c>
      <c r="BY128" s="37" t="str">
        <f t="shared" si="95"/>
        <v/>
      </c>
      <c r="BZ128" s="37" t="str">
        <f t="shared" si="96"/>
        <v/>
      </c>
      <c r="CA128" s="37" t="str">
        <f t="shared" si="97"/>
        <v/>
      </c>
      <c r="CB128" s="37" t="str">
        <f t="shared" si="98"/>
        <v/>
      </c>
      <c r="CC128" s="37" t="str">
        <f t="shared" si="99"/>
        <v/>
      </c>
      <c r="CD128" s="37" t="str">
        <f t="shared" si="100"/>
        <v/>
      </c>
      <c r="CE128" s="37" t="str">
        <f t="shared" si="101"/>
        <v/>
      </c>
      <c r="CF128" s="37" t="str">
        <f t="shared" si="102"/>
        <v/>
      </c>
      <c r="CG128" s="37" t="str">
        <f t="shared" si="103"/>
        <v/>
      </c>
      <c r="CH128" s="37" t="str">
        <f t="shared" si="104"/>
        <v/>
      </c>
      <c r="CI128" s="37" t="str">
        <f t="shared" si="105"/>
        <v/>
      </c>
    </row>
    <row r="129" spans="1:87" ht="12.75">
      <c r="A129" s="16"/>
      <c r="B129" s="14" t="str">
        <f>IF('Gene Table'!D128="","",'Gene Table'!D128)</f>
        <v>NM_002800</v>
      </c>
      <c r="C129" s="14" t="s">
        <v>125</v>
      </c>
      <c r="D129" s="15" t="str">
        <f>IF(SUM('Test Sample Data'!D$3:D$98)&gt;10,IF(AND(ISNUMBER('Test Sample Data'!D128),'Test Sample Data'!D128&lt;$B$1,'Test Sample Data'!D128&gt;0),'Test Sample Data'!D128,$B$1),"")</f>
        <v/>
      </c>
      <c r="E129" s="15" t="str">
        <f>IF(SUM('Test Sample Data'!E$3:E$98)&gt;10,IF(AND(ISNUMBER('Test Sample Data'!E128),'Test Sample Data'!E128&lt;$B$1,'Test Sample Data'!E128&gt;0),'Test Sample Data'!E128,$B$1),"")</f>
        <v/>
      </c>
      <c r="F129" s="15" t="str">
        <f>IF(SUM('Test Sample Data'!F$3:F$98)&gt;10,IF(AND(ISNUMBER('Test Sample Data'!F128),'Test Sample Data'!F128&lt;$B$1,'Test Sample Data'!F128&gt;0),'Test Sample Data'!F128,$B$1),"")</f>
        <v/>
      </c>
      <c r="G129" s="15" t="str">
        <f>IF(SUM('Test Sample Data'!G$3:G$98)&gt;10,IF(AND(ISNUMBER('Test Sample Data'!G128),'Test Sample Data'!G128&lt;$B$1,'Test Sample Data'!G128&gt;0),'Test Sample Data'!G128,$B$1),"")</f>
        <v/>
      </c>
      <c r="H129" s="15" t="str">
        <f>IF(SUM('Test Sample Data'!H$3:H$98)&gt;10,IF(AND(ISNUMBER('Test Sample Data'!H128),'Test Sample Data'!H128&lt;$B$1,'Test Sample Data'!H128&gt;0),'Test Sample Data'!H128,$B$1),"")</f>
        <v/>
      </c>
      <c r="I129" s="15" t="str">
        <f>IF(SUM('Test Sample Data'!I$3:I$98)&gt;10,IF(AND(ISNUMBER('Test Sample Data'!I128),'Test Sample Data'!I128&lt;$B$1,'Test Sample Data'!I128&gt;0),'Test Sample Data'!I128,$B$1),"")</f>
        <v/>
      </c>
      <c r="J129" s="15" t="str">
        <f>IF(SUM('Test Sample Data'!J$3:J$98)&gt;10,IF(AND(ISNUMBER('Test Sample Data'!J128),'Test Sample Data'!J128&lt;$B$1,'Test Sample Data'!J128&gt;0),'Test Sample Data'!J128,$B$1),"")</f>
        <v/>
      </c>
      <c r="K129" s="15" t="str">
        <f>IF(SUM('Test Sample Data'!K$3:K$98)&gt;10,IF(AND(ISNUMBER('Test Sample Data'!K128),'Test Sample Data'!K128&lt;$B$1,'Test Sample Data'!K128&gt;0),'Test Sample Data'!K128,$B$1),"")</f>
        <v/>
      </c>
      <c r="L129" s="15" t="str">
        <f>IF(SUM('Test Sample Data'!L$3:L$98)&gt;10,IF(AND(ISNUMBER('Test Sample Data'!L128),'Test Sample Data'!L128&lt;$B$1,'Test Sample Data'!L128&gt;0),'Test Sample Data'!L128,$B$1),"")</f>
        <v/>
      </c>
      <c r="M129" s="15" t="str">
        <f>IF(SUM('Test Sample Data'!M$3:M$98)&gt;10,IF(AND(ISNUMBER('Test Sample Data'!M128),'Test Sample Data'!M128&lt;$B$1,'Test Sample Data'!M128&gt;0),'Test Sample Data'!M128,$B$1),"")</f>
        <v/>
      </c>
      <c r="N129" s="15" t="str">
        <f>'Gene Table'!D128</f>
        <v>NM_002800</v>
      </c>
      <c r="O129" s="14" t="s">
        <v>125</v>
      </c>
      <c r="P129" s="15" t="str">
        <f>IF(SUM('Control Sample Data'!D$3:D$98)&gt;10,IF(AND(ISNUMBER('Control Sample Data'!D128),'Control Sample Data'!D128&lt;$B$1,'Control Sample Data'!D128&gt;0),'Control Sample Data'!D128,$B$1),"")</f>
        <v/>
      </c>
      <c r="Q129" s="15" t="str">
        <f>IF(SUM('Control Sample Data'!E$3:E$98)&gt;10,IF(AND(ISNUMBER('Control Sample Data'!E128),'Control Sample Data'!E128&lt;$B$1,'Control Sample Data'!E128&gt;0),'Control Sample Data'!E128,$B$1),"")</f>
        <v/>
      </c>
      <c r="R129" s="15" t="str">
        <f>IF(SUM('Control Sample Data'!F$3:F$98)&gt;10,IF(AND(ISNUMBER('Control Sample Data'!F128),'Control Sample Data'!F128&lt;$B$1,'Control Sample Data'!F128&gt;0),'Control Sample Data'!F128,$B$1),"")</f>
        <v/>
      </c>
      <c r="S129" s="15" t="str">
        <f>IF(SUM('Control Sample Data'!G$3:G$98)&gt;10,IF(AND(ISNUMBER('Control Sample Data'!G128),'Control Sample Data'!G128&lt;$B$1,'Control Sample Data'!G128&gt;0),'Control Sample Data'!G128,$B$1),"")</f>
        <v/>
      </c>
      <c r="T129" s="15" t="str">
        <f>IF(SUM('Control Sample Data'!H$3:H$98)&gt;10,IF(AND(ISNUMBER('Control Sample Data'!H128),'Control Sample Data'!H128&lt;$B$1,'Control Sample Data'!H128&gt;0),'Control Sample Data'!H128,$B$1),"")</f>
        <v/>
      </c>
      <c r="U129" s="15" t="str">
        <f>IF(SUM('Control Sample Data'!I$3:I$98)&gt;10,IF(AND(ISNUMBER('Control Sample Data'!I128),'Control Sample Data'!I128&lt;$B$1,'Control Sample Data'!I128&gt;0),'Control Sample Data'!I128,$B$1),"")</f>
        <v/>
      </c>
      <c r="V129" s="15" t="str">
        <f>IF(SUM('Control Sample Data'!J$3:J$98)&gt;10,IF(AND(ISNUMBER('Control Sample Data'!J128),'Control Sample Data'!J128&lt;$B$1,'Control Sample Data'!J128&gt;0),'Control Sample Data'!J128,$B$1),"")</f>
        <v/>
      </c>
      <c r="W129" s="15" t="str">
        <f>IF(SUM('Control Sample Data'!K$3:K$98)&gt;10,IF(AND(ISNUMBER('Control Sample Data'!K128),'Control Sample Data'!K128&lt;$B$1,'Control Sample Data'!K128&gt;0),'Control Sample Data'!K128,$B$1),"")</f>
        <v/>
      </c>
      <c r="X129" s="15" t="str">
        <f>IF(SUM('Control Sample Data'!L$3:L$98)&gt;10,IF(AND(ISNUMBER('Control Sample Data'!L128),'Control Sample Data'!L128&lt;$B$1,'Control Sample Data'!L128&gt;0),'Control Sample Data'!L128,$B$1),"")</f>
        <v/>
      </c>
      <c r="Y129" s="15" t="str">
        <f>IF(SUM('Control Sample Data'!M$3:M$98)&gt;10,IF(AND(ISNUMBER('Control Sample Data'!M128),'Control Sample Data'!M128&lt;$B$1,'Control Sample Data'!M128&gt;0),'Control Sample Data'!M128,$B$1),"")</f>
        <v/>
      </c>
      <c r="AT129" s="34" t="str">
        <f t="shared" si="106"/>
        <v/>
      </c>
      <c r="AU129" s="34" t="str">
        <f t="shared" si="107"/>
        <v/>
      </c>
      <c r="AV129" s="34" t="str">
        <f t="shared" si="108"/>
        <v/>
      </c>
      <c r="AW129" s="34" t="str">
        <f t="shared" si="109"/>
        <v/>
      </c>
      <c r="AX129" s="34" t="str">
        <f t="shared" si="110"/>
        <v/>
      </c>
      <c r="AY129" s="34" t="str">
        <f t="shared" si="111"/>
        <v/>
      </c>
      <c r="AZ129" s="34" t="str">
        <f t="shared" si="112"/>
        <v/>
      </c>
      <c r="BA129" s="34" t="str">
        <f t="shared" si="113"/>
        <v/>
      </c>
      <c r="BB129" s="34" t="str">
        <f t="shared" si="114"/>
        <v/>
      </c>
      <c r="BC129" s="34" t="str">
        <f t="shared" si="115"/>
        <v/>
      </c>
      <c r="BD129" s="34" t="str">
        <f t="shared" si="117"/>
        <v/>
      </c>
      <c r="BE129" s="34" t="str">
        <f t="shared" si="118"/>
        <v/>
      </c>
      <c r="BF129" s="34" t="str">
        <f t="shared" si="119"/>
        <v/>
      </c>
      <c r="BG129" s="34" t="str">
        <f t="shared" si="120"/>
        <v/>
      </c>
      <c r="BH129" s="34" t="str">
        <f t="shared" si="121"/>
        <v/>
      </c>
      <c r="BI129" s="34" t="str">
        <f t="shared" si="122"/>
        <v/>
      </c>
      <c r="BJ129" s="34" t="str">
        <f t="shared" si="123"/>
        <v/>
      </c>
      <c r="BK129" s="34" t="str">
        <f t="shared" si="124"/>
        <v/>
      </c>
      <c r="BL129" s="34" t="str">
        <f t="shared" si="125"/>
        <v/>
      </c>
      <c r="BM129" s="34" t="str">
        <f t="shared" si="126"/>
        <v/>
      </c>
      <c r="BN129" s="36" t="e">
        <f t="shared" si="127"/>
        <v>#DIV/0!</v>
      </c>
      <c r="BO129" s="36" t="e">
        <f t="shared" si="128"/>
        <v>#DIV/0!</v>
      </c>
      <c r="BP129" s="37" t="str">
        <f t="shared" si="86"/>
        <v/>
      </c>
      <c r="BQ129" s="37" t="str">
        <f t="shared" si="87"/>
        <v/>
      </c>
      <c r="BR129" s="37" t="str">
        <f t="shared" si="88"/>
        <v/>
      </c>
      <c r="BS129" s="37" t="str">
        <f t="shared" si="89"/>
        <v/>
      </c>
      <c r="BT129" s="37" t="str">
        <f t="shared" si="90"/>
        <v/>
      </c>
      <c r="BU129" s="37" t="str">
        <f t="shared" si="91"/>
        <v/>
      </c>
      <c r="BV129" s="37" t="str">
        <f t="shared" si="92"/>
        <v/>
      </c>
      <c r="BW129" s="37" t="str">
        <f t="shared" si="93"/>
        <v/>
      </c>
      <c r="BX129" s="37" t="str">
        <f t="shared" si="94"/>
        <v/>
      </c>
      <c r="BY129" s="37" t="str">
        <f t="shared" si="95"/>
        <v/>
      </c>
      <c r="BZ129" s="37" t="str">
        <f t="shared" si="96"/>
        <v/>
      </c>
      <c r="CA129" s="37" t="str">
        <f t="shared" si="97"/>
        <v/>
      </c>
      <c r="CB129" s="37" t="str">
        <f t="shared" si="98"/>
        <v/>
      </c>
      <c r="CC129" s="37" t="str">
        <f t="shared" si="99"/>
        <v/>
      </c>
      <c r="CD129" s="37" t="str">
        <f t="shared" si="100"/>
        <v/>
      </c>
      <c r="CE129" s="37" t="str">
        <f t="shared" si="101"/>
        <v/>
      </c>
      <c r="CF129" s="37" t="str">
        <f t="shared" si="102"/>
        <v/>
      </c>
      <c r="CG129" s="37" t="str">
        <f t="shared" si="103"/>
        <v/>
      </c>
      <c r="CH129" s="37" t="str">
        <f t="shared" si="104"/>
        <v/>
      </c>
      <c r="CI129" s="37" t="str">
        <f t="shared" si="105"/>
        <v/>
      </c>
    </row>
    <row r="130" spans="1:87" ht="12.75">
      <c r="A130" s="16"/>
      <c r="B130" s="14" t="str">
        <f>IF('Gene Table'!D129="","",'Gene Table'!D129)</f>
        <v>NM_000313</v>
      </c>
      <c r="C130" s="14" t="s">
        <v>129</v>
      </c>
      <c r="D130" s="15" t="str">
        <f>IF(SUM('Test Sample Data'!D$3:D$98)&gt;10,IF(AND(ISNUMBER('Test Sample Data'!D129),'Test Sample Data'!D129&lt;$B$1,'Test Sample Data'!D129&gt;0),'Test Sample Data'!D129,$B$1),"")</f>
        <v/>
      </c>
      <c r="E130" s="15" t="str">
        <f>IF(SUM('Test Sample Data'!E$3:E$98)&gt;10,IF(AND(ISNUMBER('Test Sample Data'!E129),'Test Sample Data'!E129&lt;$B$1,'Test Sample Data'!E129&gt;0),'Test Sample Data'!E129,$B$1),"")</f>
        <v/>
      </c>
      <c r="F130" s="15" t="str">
        <f>IF(SUM('Test Sample Data'!F$3:F$98)&gt;10,IF(AND(ISNUMBER('Test Sample Data'!F129),'Test Sample Data'!F129&lt;$B$1,'Test Sample Data'!F129&gt;0),'Test Sample Data'!F129,$B$1),"")</f>
        <v/>
      </c>
      <c r="G130" s="15" t="str">
        <f>IF(SUM('Test Sample Data'!G$3:G$98)&gt;10,IF(AND(ISNUMBER('Test Sample Data'!G129),'Test Sample Data'!G129&lt;$B$1,'Test Sample Data'!G129&gt;0),'Test Sample Data'!G129,$B$1),"")</f>
        <v/>
      </c>
      <c r="H130" s="15" t="str">
        <f>IF(SUM('Test Sample Data'!H$3:H$98)&gt;10,IF(AND(ISNUMBER('Test Sample Data'!H129),'Test Sample Data'!H129&lt;$B$1,'Test Sample Data'!H129&gt;0),'Test Sample Data'!H129,$B$1),"")</f>
        <v/>
      </c>
      <c r="I130" s="15" t="str">
        <f>IF(SUM('Test Sample Data'!I$3:I$98)&gt;10,IF(AND(ISNUMBER('Test Sample Data'!I129),'Test Sample Data'!I129&lt;$B$1,'Test Sample Data'!I129&gt;0),'Test Sample Data'!I129,$B$1),"")</f>
        <v/>
      </c>
      <c r="J130" s="15" t="str">
        <f>IF(SUM('Test Sample Data'!J$3:J$98)&gt;10,IF(AND(ISNUMBER('Test Sample Data'!J129),'Test Sample Data'!J129&lt;$B$1,'Test Sample Data'!J129&gt;0),'Test Sample Data'!J129,$B$1),"")</f>
        <v/>
      </c>
      <c r="K130" s="15" t="str">
        <f>IF(SUM('Test Sample Data'!K$3:K$98)&gt;10,IF(AND(ISNUMBER('Test Sample Data'!K129),'Test Sample Data'!K129&lt;$B$1,'Test Sample Data'!K129&gt;0),'Test Sample Data'!K129,$B$1),"")</f>
        <v/>
      </c>
      <c r="L130" s="15" t="str">
        <f>IF(SUM('Test Sample Data'!L$3:L$98)&gt;10,IF(AND(ISNUMBER('Test Sample Data'!L129),'Test Sample Data'!L129&lt;$B$1,'Test Sample Data'!L129&gt;0),'Test Sample Data'!L129,$B$1),"")</f>
        <v/>
      </c>
      <c r="M130" s="15" t="str">
        <f>IF(SUM('Test Sample Data'!M$3:M$98)&gt;10,IF(AND(ISNUMBER('Test Sample Data'!M129),'Test Sample Data'!M129&lt;$B$1,'Test Sample Data'!M129&gt;0),'Test Sample Data'!M129,$B$1),"")</f>
        <v/>
      </c>
      <c r="N130" s="15" t="str">
        <f>'Gene Table'!D129</f>
        <v>NM_000313</v>
      </c>
      <c r="O130" s="14" t="s">
        <v>129</v>
      </c>
      <c r="P130" s="15" t="str">
        <f>IF(SUM('Control Sample Data'!D$3:D$98)&gt;10,IF(AND(ISNUMBER('Control Sample Data'!D129),'Control Sample Data'!D129&lt;$B$1,'Control Sample Data'!D129&gt;0),'Control Sample Data'!D129,$B$1),"")</f>
        <v/>
      </c>
      <c r="Q130" s="15" t="str">
        <f>IF(SUM('Control Sample Data'!E$3:E$98)&gt;10,IF(AND(ISNUMBER('Control Sample Data'!E129),'Control Sample Data'!E129&lt;$B$1,'Control Sample Data'!E129&gt;0),'Control Sample Data'!E129,$B$1),"")</f>
        <v/>
      </c>
      <c r="R130" s="15" t="str">
        <f>IF(SUM('Control Sample Data'!F$3:F$98)&gt;10,IF(AND(ISNUMBER('Control Sample Data'!F129),'Control Sample Data'!F129&lt;$B$1,'Control Sample Data'!F129&gt;0),'Control Sample Data'!F129,$B$1),"")</f>
        <v/>
      </c>
      <c r="S130" s="15" t="str">
        <f>IF(SUM('Control Sample Data'!G$3:G$98)&gt;10,IF(AND(ISNUMBER('Control Sample Data'!G129),'Control Sample Data'!G129&lt;$B$1,'Control Sample Data'!G129&gt;0),'Control Sample Data'!G129,$B$1),"")</f>
        <v/>
      </c>
      <c r="T130" s="15" t="str">
        <f>IF(SUM('Control Sample Data'!H$3:H$98)&gt;10,IF(AND(ISNUMBER('Control Sample Data'!H129),'Control Sample Data'!H129&lt;$B$1,'Control Sample Data'!H129&gt;0),'Control Sample Data'!H129,$B$1),"")</f>
        <v/>
      </c>
      <c r="U130" s="15" t="str">
        <f>IF(SUM('Control Sample Data'!I$3:I$98)&gt;10,IF(AND(ISNUMBER('Control Sample Data'!I129),'Control Sample Data'!I129&lt;$B$1,'Control Sample Data'!I129&gt;0),'Control Sample Data'!I129,$B$1),"")</f>
        <v/>
      </c>
      <c r="V130" s="15" t="str">
        <f>IF(SUM('Control Sample Data'!J$3:J$98)&gt;10,IF(AND(ISNUMBER('Control Sample Data'!J129),'Control Sample Data'!J129&lt;$B$1,'Control Sample Data'!J129&gt;0),'Control Sample Data'!J129,$B$1),"")</f>
        <v/>
      </c>
      <c r="W130" s="15" t="str">
        <f>IF(SUM('Control Sample Data'!K$3:K$98)&gt;10,IF(AND(ISNUMBER('Control Sample Data'!K129),'Control Sample Data'!K129&lt;$B$1,'Control Sample Data'!K129&gt;0),'Control Sample Data'!K129,$B$1),"")</f>
        <v/>
      </c>
      <c r="X130" s="15" t="str">
        <f>IF(SUM('Control Sample Data'!L$3:L$98)&gt;10,IF(AND(ISNUMBER('Control Sample Data'!L129),'Control Sample Data'!L129&lt;$B$1,'Control Sample Data'!L129&gt;0),'Control Sample Data'!L129,$B$1),"")</f>
        <v/>
      </c>
      <c r="Y130" s="15" t="str">
        <f>IF(SUM('Control Sample Data'!M$3:M$98)&gt;10,IF(AND(ISNUMBER('Control Sample Data'!M129),'Control Sample Data'!M129&lt;$B$1,'Control Sample Data'!M129&gt;0),'Control Sample Data'!M129,$B$1),"")</f>
        <v/>
      </c>
      <c r="AT130" s="34" t="str">
        <f t="shared" si="106"/>
        <v/>
      </c>
      <c r="AU130" s="34" t="str">
        <f t="shared" si="107"/>
        <v/>
      </c>
      <c r="AV130" s="34" t="str">
        <f t="shared" si="108"/>
        <v/>
      </c>
      <c r="AW130" s="34" t="str">
        <f t="shared" si="109"/>
        <v/>
      </c>
      <c r="AX130" s="34" t="str">
        <f t="shared" si="110"/>
        <v/>
      </c>
      <c r="AY130" s="34" t="str">
        <f t="shared" si="111"/>
        <v/>
      </c>
      <c r="AZ130" s="34" t="str">
        <f t="shared" si="112"/>
        <v/>
      </c>
      <c r="BA130" s="34" t="str">
        <f t="shared" si="113"/>
        <v/>
      </c>
      <c r="BB130" s="34" t="str">
        <f t="shared" si="114"/>
        <v/>
      </c>
      <c r="BC130" s="34" t="str">
        <f t="shared" si="115"/>
        <v/>
      </c>
      <c r="BD130" s="34" t="str">
        <f t="shared" si="117"/>
        <v/>
      </c>
      <c r="BE130" s="34" t="str">
        <f t="shared" si="118"/>
        <v/>
      </c>
      <c r="BF130" s="34" t="str">
        <f t="shared" si="119"/>
        <v/>
      </c>
      <c r="BG130" s="34" t="str">
        <f t="shared" si="120"/>
        <v/>
      </c>
      <c r="BH130" s="34" t="str">
        <f t="shared" si="121"/>
        <v/>
      </c>
      <c r="BI130" s="34" t="str">
        <f t="shared" si="122"/>
        <v/>
      </c>
      <c r="BJ130" s="34" t="str">
        <f t="shared" si="123"/>
        <v/>
      </c>
      <c r="BK130" s="34" t="str">
        <f t="shared" si="124"/>
        <v/>
      </c>
      <c r="BL130" s="34" t="str">
        <f t="shared" si="125"/>
        <v/>
      </c>
      <c r="BM130" s="34" t="str">
        <f t="shared" si="126"/>
        <v/>
      </c>
      <c r="BN130" s="36" t="e">
        <f t="shared" si="127"/>
        <v>#DIV/0!</v>
      </c>
      <c r="BO130" s="36" t="e">
        <f t="shared" si="128"/>
        <v>#DIV/0!</v>
      </c>
      <c r="BP130" s="37" t="str">
        <f t="shared" si="86"/>
        <v/>
      </c>
      <c r="BQ130" s="37" t="str">
        <f t="shared" si="87"/>
        <v/>
      </c>
      <c r="BR130" s="37" t="str">
        <f t="shared" si="88"/>
        <v/>
      </c>
      <c r="BS130" s="37" t="str">
        <f t="shared" si="89"/>
        <v/>
      </c>
      <c r="BT130" s="37" t="str">
        <f t="shared" si="90"/>
        <v/>
      </c>
      <c r="BU130" s="37" t="str">
        <f t="shared" si="91"/>
        <v/>
      </c>
      <c r="BV130" s="37" t="str">
        <f t="shared" si="92"/>
        <v/>
      </c>
      <c r="BW130" s="37" t="str">
        <f t="shared" si="93"/>
        <v/>
      </c>
      <c r="BX130" s="37" t="str">
        <f t="shared" si="94"/>
        <v/>
      </c>
      <c r="BY130" s="37" t="str">
        <f t="shared" si="95"/>
        <v/>
      </c>
      <c r="BZ130" s="37" t="str">
        <f t="shared" si="96"/>
        <v/>
      </c>
      <c r="CA130" s="37" t="str">
        <f t="shared" si="97"/>
        <v/>
      </c>
      <c r="CB130" s="37" t="str">
        <f t="shared" si="98"/>
        <v/>
      </c>
      <c r="CC130" s="37" t="str">
        <f t="shared" si="99"/>
        <v/>
      </c>
      <c r="CD130" s="37" t="str">
        <f t="shared" si="100"/>
        <v/>
      </c>
      <c r="CE130" s="37" t="str">
        <f t="shared" si="101"/>
        <v/>
      </c>
      <c r="CF130" s="37" t="str">
        <f t="shared" si="102"/>
        <v/>
      </c>
      <c r="CG130" s="37" t="str">
        <f t="shared" si="103"/>
        <v/>
      </c>
      <c r="CH130" s="37" t="str">
        <f t="shared" si="104"/>
        <v/>
      </c>
      <c r="CI130" s="37" t="str">
        <f t="shared" si="105"/>
        <v/>
      </c>
    </row>
    <row r="131" spans="1:87" ht="12.75">
      <c r="A131" s="16"/>
      <c r="B131" s="14" t="str">
        <f>IF('Gene Table'!D130="","",'Gene Table'!D130)</f>
        <v>NM_006259</v>
      </c>
      <c r="C131" s="14" t="s">
        <v>133</v>
      </c>
      <c r="D131" s="15" t="str">
        <f>IF(SUM('Test Sample Data'!D$3:D$98)&gt;10,IF(AND(ISNUMBER('Test Sample Data'!D130),'Test Sample Data'!D130&lt;$B$1,'Test Sample Data'!D130&gt;0),'Test Sample Data'!D130,$B$1),"")</f>
        <v/>
      </c>
      <c r="E131" s="15" t="str">
        <f>IF(SUM('Test Sample Data'!E$3:E$98)&gt;10,IF(AND(ISNUMBER('Test Sample Data'!E130),'Test Sample Data'!E130&lt;$B$1,'Test Sample Data'!E130&gt;0),'Test Sample Data'!E130,$B$1),"")</f>
        <v/>
      </c>
      <c r="F131" s="15" t="str">
        <f>IF(SUM('Test Sample Data'!F$3:F$98)&gt;10,IF(AND(ISNUMBER('Test Sample Data'!F130),'Test Sample Data'!F130&lt;$B$1,'Test Sample Data'!F130&gt;0),'Test Sample Data'!F130,$B$1),"")</f>
        <v/>
      </c>
      <c r="G131" s="15" t="str">
        <f>IF(SUM('Test Sample Data'!G$3:G$98)&gt;10,IF(AND(ISNUMBER('Test Sample Data'!G130),'Test Sample Data'!G130&lt;$B$1,'Test Sample Data'!G130&gt;0),'Test Sample Data'!G130,$B$1),"")</f>
        <v/>
      </c>
      <c r="H131" s="15" t="str">
        <f>IF(SUM('Test Sample Data'!H$3:H$98)&gt;10,IF(AND(ISNUMBER('Test Sample Data'!H130),'Test Sample Data'!H130&lt;$B$1,'Test Sample Data'!H130&gt;0),'Test Sample Data'!H130,$B$1),"")</f>
        <v/>
      </c>
      <c r="I131" s="15" t="str">
        <f>IF(SUM('Test Sample Data'!I$3:I$98)&gt;10,IF(AND(ISNUMBER('Test Sample Data'!I130),'Test Sample Data'!I130&lt;$B$1,'Test Sample Data'!I130&gt;0),'Test Sample Data'!I130,$B$1),"")</f>
        <v/>
      </c>
      <c r="J131" s="15" t="str">
        <f>IF(SUM('Test Sample Data'!J$3:J$98)&gt;10,IF(AND(ISNUMBER('Test Sample Data'!J130),'Test Sample Data'!J130&lt;$B$1,'Test Sample Data'!J130&gt;0),'Test Sample Data'!J130,$B$1),"")</f>
        <v/>
      </c>
      <c r="K131" s="15" t="str">
        <f>IF(SUM('Test Sample Data'!K$3:K$98)&gt;10,IF(AND(ISNUMBER('Test Sample Data'!K130),'Test Sample Data'!K130&lt;$B$1,'Test Sample Data'!K130&gt;0),'Test Sample Data'!K130,$B$1),"")</f>
        <v/>
      </c>
      <c r="L131" s="15" t="str">
        <f>IF(SUM('Test Sample Data'!L$3:L$98)&gt;10,IF(AND(ISNUMBER('Test Sample Data'!L130),'Test Sample Data'!L130&lt;$B$1,'Test Sample Data'!L130&gt;0),'Test Sample Data'!L130,$B$1),"")</f>
        <v/>
      </c>
      <c r="M131" s="15" t="str">
        <f>IF(SUM('Test Sample Data'!M$3:M$98)&gt;10,IF(AND(ISNUMBER('Test Sample Data'!M130),'Test Sample Data'!M130&lt;$B$1,'Test Sample Data'!M130&gt;0),'Test Sample Data'!M130,$B$1),"")</f>
        <v/>
      </c>
      <c r="N131" s="15" t="str">
        <f>'Gene Table'!D130</f>
        <v>NM_006259</v>
      </c>
      <c r="O131" s="14" t="s">
        <v>133</v>
      </c>
      <c r="P131" s="15" t="str">
        <f>IF(SUM('Control Sample Data'!D$3:D$98)&gt;10,IF(AND(ISNUMBER('Control Sample Data'!D130),'Control Sample Data'!D130&lt;$B$1,'Control Sample Data'!D130&gt;0),'Control Sample Data'!D130,$B$1),"")</f>
        <v/>
      </c>
      <c r="Q131" s="15" t="str">
        <f>IF(SUM('Control Sample Data'!E$3:E$98)&gt;10,IF(AND(ISNUMBER('Control Sample Data'!E130),'Control Sample Data'!E130&lt;$B$1,'Control Sample Data'!E130&gt;0),'Control Sample Data'!E130,$B$1),"")</f>
        <v/>
      </c>
      <c r="R131" s="15" t="str">
        <f>IF(SUM('Control Sample Data'!F$3:F$98)&gt;10,IF(AND(ISNUMBER('Control Sample Data'!F130),'Control Sample Data'!F130&lt;$B$1,'Control Sample Data'!F130&gt;0),'Control Sample Data'!F130,$B$1),"")</f>
        <v/>
      </c>
      <c r="S131" s="15" t="str">
        <f>IF(SUM('Control Sample Data'!G$3:G$98)&gt;10,IF(AND(ISNUMBER('Control Sample Data'!G130),'Control Sample Data'!G130&lt;$B$1,'Control Sample Data'!G130&gt;0),'Control Sample Data'!G130,$B$1),"")</f>
        <v/>
      </c>
      <c r="T131" s="15" t="str">
        <f>IF(SUM('Control Sample Data'!H$3:H$98)&gt;10,IF(AND(ISNUMBER('Control Sample Data'!H130),'Control Sample Data'!H130&lt;$B$1,'Control Sample Data'!H130&gt;0),'Control Sample Data'!H130,$B$1),"")</f>
        <v/>
      </c>
      <c r="U131" s="15" t="str">
        <f>IF(SUM('Control Sample Data'!I$3:I$98)&gt;10,IF(AND(ISNUMBER('Control Sample Data'!I130),'Control Sample Data'!I130&lt;$B$1,'Control Sample Data'!I130&gt;0),'Control Sample Data'!I130,$B$1),"")</f>
        <v/>
      </c>
      <c r="V131" s="15" t="str">
        <f>IF(SUM('Control Sample Data'!J$3:J$98)&gt;10,IF(AND(ISNUMBER('Control Sample Data'!J130),'Control Sample Data'!J130&lt;$B$1,'Control Sample Data'!J130&gt;0),'Control Sample Data'!J130,$B$1),"")</f>
        <v/>
      </c>
      <c r="W131" s="15" t="str">
        <f>IF(SUM('Control Sample Data'!K$3:K$98)&gt;10,IF(AND(ISNUMBER('Control Sample Data'!K130),'Control Sample Data'!K130&lt;$B$1,'Control Sample Data'!K130&gt;0),'Control Sample Data'!K130,$B$1),"")</f>
        <v/>
      </c>
      <c r="X131" s="15" t="str">
        <f>IF(SUM('Control Sample Data'!L$3:L$98)&gt;10,IF(AND(ISNUMBER('Control Sample Data'!L130),'Control Sample Data'!L130&lt;$B$1,'Control Sample Data'!L130&gt;0),'Control Sample Data'!L130,$B$1),"")</f>
        <v/>
      </c>
      <c r="Y131" s="15" t="str">
        <f>IF(SUM('Control Sample Data'!M$3:M$98)&gt;10,IF(AND(ISNUMBER('Control Sample Data'!M130),'Control Sample Data'!M130&lt;$B$1,'Control Sample Data'!M130&gt;0),'Control Sample Data'!M130,$B$1),"")</f>
        <v/>
      </c>
      <c r="AT131" s="34" t="str">
        <f t="shared" si="106"/>
        <v/>
      </c>
      <c r="AU131" s="34" t="str">
        <f t="shared" si="107"/>
        <v/>
      </c>
      <c r="AV131" s="34" t="str">
        <f t="shared" si="108"/>
        <v/>
      </c>
      <c r="AW131" s="34" t="str">
        <f t="shared" si="109"/>
        <v/>
      </c>
      <c r="AX131" s="34" t="str">
        <f t="shared" si="110"/>
        <v/>
      </c>
      <c r="AY131" s="34" t="str">
        <f t="shared" si="111"/>
        <v/>
      </c>
      <c r="AZ131" s="34" t="str">
        <f t="shared" si="112"/>
        <v/>
      </c>
      <c r="BA131" s="34" t="str">
        <f t="shared" si="113"/>
        <v/>
      </c>
      <c r="BB131" s="34" t="str">
        <f t="shared" si="114"/>
        <v/>
      </c>
      <c r="BC131" s="34" t="str">
        <f t="shared" si="115"/>
        <v/>
      </c>
      <c r="BD131" s="34" t="str">
        <f t="shared" si="117"/>
        <v/>
      </c>
      <c r="BE131" s="34" t="str">
        <f t="shared" si="118"/>
        <v/>
      </c>
      <c r="BF131" s="34" t="str">
        <f t="shared" si="119"/>
        <v/>
      </c>
      <c r="BG131" s="34" t="str">
        <f t="shared" si="120"/>
        <v/>
      </c>
      <c r="BH131" s="34" t="str">
        <f t="shared" si="121"/>
        <v/>
      </c>
      <c r="BI131" s="34" t="str">
        <f t="shared" si="122"/>
        <v/>
      </c>
      <c r="BJ131" s="34" t="str">
        <f t="shared" si="123"/>
        <v/>
      </c>
      <c r="BK131" s="34" t="str">
        <f t="shared" si="124"/>
        <v/>
      </c>
      <c r="BL131" s="34" t="str">
        <f t="shared" si="125"/>
        <v/>
      </c>
      <c r="BM131" s="34" t="str">
        <f t="shared" si="126"/>
        <v/>
      </c>
      <c r="BN131" s="36" t="e">
        <f t="shared" si="127"/>
        <v>#DIV/0!</v>
      </c>
      <c r="BO131" s="36" t="e">
        <f t="shared" si="128"/>
        <v>#DIV/0!</v>
      </c>
      <c r="BP131" s="37" t="str">
        <f t="shared" si="86"/>
        <v/>
      </c>
      <c r="BQ131" s="37" t="str">
        <f t="shared" si="87"/>
        <v/>
      </c>
      <c r="BR131" s="37" t="str">
        <f t="shared" si="88"/>
        <v/>
      </c>
      <c r="BS131" s="37" t="str">
        <f t="shared" si="89"/>
        <v/>
      </c>
      <c r="BT131" s="37" t="str">
        <f t="shared" si="90"/>
        <v/>
      </c>
      <c r="BU131" s="37" t="str">
        <f t="shared" si="91"/>
        <v/>
      </c>
      <c r="BV131" s="37" t="str">
        <f t="shared" si="92"/>
        <v/>
      </c>
      <c r="BW131" s="37" t="str">
        <f t="shared" si="93"/>
        <v/>
      </c>
      <c r="BX131" s="37" t="str">
        <f t="shared" si="94"/>
        <v/>
      </c>
      <c r="BY131" s="37" t="str">
        <f t="shared" si="95"/>
        <v/>
      </c>
      <c r="BZ131" s="37" t="str">
        <f t="shared" si="96"/>
        <v/>
      </c>
      <c r="CA131" s="37" t="str">
        <f t="shared" si="97"/>
        <v/>
      </c>
      <c r="CB131" s="37" t="str">
        <f t="shared" si="98"/>
        <v/>
      </c>
      <c r="CC131" s="37" t="str">
        <f t="shared" si="99"/>
        <v/>
      </c>
      <c r="CD131" s="37" t="str">
        <f t="shared" si="100"/>
        <v/>
      </c>
      <c r="CE131" s="37" t="str">
        <f t="shared" si="101"/>
        <v/>
      </c>
      <c r="CF131" s="37" t="str">
        <f t="shared" si="102"/>
        <v/>
      </c>
      <c r="CG131" s="37" t="str">
        <f t="shared" si="103"/>
        <v/>
      </c>
      <c r="CH131" s="37" t="str">
        <f t="shared" si="104"/>
        <v/>
      </c>
      <c r="CI131" s="37" t="str">
        <f t="shared" si="105"/>
        <v/>
      </c>
    </row>
    <row r="132" spans="1:87" ht="12.75">
      <c r="A132" s="16"/>
      <c r="B132" s="14" t="str">
        <f>IF('Gene Table'!D131="","",'Gene Table'!D131)</f>
        <v>NM_017589</v>
      </c>
      <c r="C132" s="14" t="s">
        <v>137</v>
      </c>
      <c r="D132" s="15" t="str">
        <f>IF(SUM('Test Sample Data'!D$3:D$98)&gt;10,IF(AND(ISNUMBER('Test Sample Data'!D131),'Test Sample Data'!D131&lt;$B$1,'Test Sample Data'!D131&gt;0),'Test Sample Data'!D131,$B$1),"")</f>
        <v/>
      </c>
      <c r="E132" s="15" t="str">
        <f>IF(SUM('Test Sample Data'!E$3:E$98)&gt;10,IF(AND(ISNUMBER('Test Sample Data'!E131),'Test Sample Data'!E131&lt;$B$1,'Test Sample Data'!E131&gt;0),'Test Sample Data'!E131,$B$1),"")</f>
        <v/>
      </c>
      <c r="F132" s="15" t="str">
        <f>IF(SUM('Test Sample Data'!F$3:F$98)&gt;10,IF(AND(ISNUMBER('Test Sample Data'!F131),'Test Sample Data'!F131&lt;$B$1,'Test Sample Data'!F131&gt;0),'Test Sample Data'!F131,$B$1),"")</f>
        <v/>
      </c>
      <c r="G132" s="15" t="str">
        <f>IF(SUM('Test Sample Data'!G$3:G$98)&gt;10,IF(AND(ISNUMBER('Test Sample Data'!G131),'Test Sample Data'!G131&lt;$B$1,'Test Sample Data'!G131&gt;0),'Test Sample Data'!G131,$B$1),"")</f>
        <v/>
      </c>
      <c r="H132" s="15" t="str">
        <f>IF(SUM('Test Sample Data'!H$3:H$98)&gt;10,IF(AND(ISNUMBER('Test Sample Data'!H131),'Test Sample Data'!H131&lt;$B$1,'Test Sample Data'!H131&gt;0),'Test Sample Data'!H131,$B$1),"")</f>
        <v/>
      </c>
      <c r="I132" s="15" t="str">
        <f>IF(SUM('Test Sample Data'!I$3:I$98)&gt;10,IF(AND(ISNUMBER('Test Sample Data'!I131),'Test Sample Data'!I131&lt;$B$1,'Test Sample Data'!I131&gt;0),'Test Sample Data'!I131,$B$1),"")</f>
        <v/>
      </c>
      <c r="J132" s="15" t="str">
        <f>IF(SUM('Test Sample Data'!J$3:J$98)&gt;10,IF(AND(ISNUMBER('Test Sample Data'!J131),'Test Sample Data'!J131&lt;$B$1,'Test Sample Data'!J131&gt;0),'Test Sample Data'!J131,$B$1),"")</f>
        <v/>
      </c>
      <c r="K132" s="15" t="str">
        <f>IF(SUM('Test Sample Data'!K$3:K$98)&gt;10,IF(AND(ISNUMBER('Test Sample Data'!K131),'Test Sample Data'!K131&lt;$B$1,'Test Sample Data'!K131&gt;0),'Test Sample Data'!K131,$B$1),"")</f>
        <v/>
      </c>
      <c r="L132" s="15" t="str">
        <f>IF(SUM('Test Sample Data'!L$3:L$98)&gt;10,IF(AND(ISNUMBER('Test Sample Data'!L131),'Test Sample Data'!L131&lt;$B$1,'Test Sample Data'!L131&gt;0),'Test Sample Data'!L131,$B$1),"")</f>
        <v/>
      </c>
      <c r="M132" s="15" t="str">
        <f>IF(SUM('Test Sample Data'!M$3:M$98)&gt;10,IF(AND(ISNUMBER('Test Sample Data'!M131),'Test Sample Data'!M131&lt;$B$1,'Test Sample Data'!M131&gt;0),'Test Sample Data'!M131,$B$1),"")</f>
        <v/>
      </c>
      <c r="N132" s="15" t="str">
        <f>'Gene Table'!D131</f>
        <v>NM_017589</v>
      </c>
      <c r="O132" s="14" t="s">
        <v>137</v>
      </c>
      <c r="P132" s="15" t="str">
        <f>IF(SUM('Control Sample Data'!D$3:D$98)&gt;10,IF(AND(ISNUMBER('Control Sample Data'!D131),'Control Sample Data'!D131&lt;$B$1,'Control Sample Data'!D131&gt;0),'Control Sample Data'!D131,$B$1),"")</f>
        <v/>
      </c>
      <c r="Q132" s="15" t="str">
        <f>IF(SUM('Control Sample Data'!E$3:E$98)&gt;10,IF(AND(ISNUMBER('Control Sample Data'!E131),'Control Sample Data'!E131&lt;$B$1,'Control Sample Data'!E131&gt;0),'Control Sample Data'!E131,$B$1),"")</f>
        <v/>
      </c>
      <c r="R132" s="15" t="str">
        <f>IF(SUM('Control Sample Data'!F$3:F$98)&gt;10,IF(AND(ISNUMBER('Control Sample Data'!F131),'Control Sample Data'!F131&lt;$B$1,'Control Sample Data'!F131&gt;0),'Control Sample Data'!F131,$B$1),"")</f>
        <v/>
      </c>
      <c r="S132" s="15" t="str">
        <f>IF(SUM('Control Sample Data'!G$3:G$98)&gt;10,IF(AND(ISNUMBER('Control Sample Data'!G131),'Control Sample Data'!G131&lt;$B$1,'Control Sample Data'!G131&gt;0),'Control Sample Data'!G131,$B$1),"")</f>
        <v/>
      </c>
      <c r="T132" s="15" t="str">
        <f>IF(SUM('Control Sample Data'!H$3:H$98)&gt;10,IF(AND(ISNUMBER('Control Sample Data'!H131),'Control Sample Data'!H131&lt;$B$1,'Control Sample Data'!H131&gt;0),'Control Sample Data'!H131,$B$1),"")</f>
        <v/>
      </c>
      <c r="U132" s="15" t="str">
        <f>IF(SUM('Control Sample Data'!I$3:I$98)&gt;10,IF(AND(ISNUMBER('Control Sample Data'!I131),'Control Sample Data'!I131&lt;$B$1,'Control Sample Data'!I131&gt;0),'Control Sample Data'!I131,$B$1),"")</f>
        <v/>
      </c>
      <c r="V132" s="15" t="str">
        <f>IF(SUM('Control Sample Data'!J$3:J$98)&gt;10,IF(AND(ISNUMBER('Control Sample Data'!J131),'Control Sample Data'!J131&lt;$B$1,'Control Sample Data'!J131&gt;0),'Control Sample Data'!J131,$B$1),"")</f>
        <v/>
      </c>
      <c r="W132" s="15" t="str">
        <f>IF(SUM('Control Sample Data'!K$3:K$98)&gt;10,IF(AND(ISNUMBER('Control Sample Data'!K131),'Control Sample Data'!K131&lt;$B$1,'Control Sample Data'!K131&gt;0),'Control Sample Data'!K131,$B$1),"")</f>
        <v/>
      </c>
      <c r="X132" s="15" t="str">
        <f>IF(SUM('Control Sample Data'!L$3:L$98)&gt;10,IF(AND(ISNUMBER('Control Sample Data'!L131),'Control Sample Data'!L131&lt;$B$1,'Control Sample Data'!L131&gt;0),'Control Sample Data'!L131,$B$1),"")</f>
        <v/>
      </c>
      <c r="Y132" s="15" t="str">
        <f>IF(SUM('Control Sample Data'!M$3:M$98)&gt;10,IF(AND(ISNUMBER('Control Sample Data'!M131),'Control Sample Data'!M131&lt;$B$1,'Control Sample Data'!M131&gt;0),'Control Sample Data'!M131,$B$1),"")</f>
        <v/>
      </c>
      <c r="AT132" s="34" t="str">
        <f aca="true" t="shared" si="130" ref="AT132:AT163">IF(ISERROR(D132-Z$122),"",D132-Z$122)</f>
        <v/>
      </c>
      <c r="AU132" s="34" t="str">
        <f aca="true" t="shared" si="131" ref="AU132:AU163">IF(ISERROR(E132-AA$122),"",E132-AA$122)</f>
        <v/>
      </c>
      <c r="AV132" s="34" t="str">
        <f aca="true" t="shared" si="132" ref="AV132:AV163">IF(ISERROR(F132-AB$122),"",F132-AB$122)</f>
        <v/>
      </c>
      <c r="AW132" s="34" t="str">
        <f aca="true" t="shared" si="133" ref="AW132:AW163">IF(ISERROR(G132-AC$122),"",G132-AC$122)</f>
        <v/>
      </c>
      <c r="AX132" s="34" t="str">
        <f aca="true" t="shared" si="134" ref="AX132:AX163">IF(ISERROR(H132-AD$122),"",H132-AD$122)</f>
        <v/>
      </c>
      <c r="AY132" s="34" t="str">
        <f aca="true" t="shared" si="135" ref="AY132:AY163">IF(ISERROR(I132-AE$122),"",I132-AE$122)</f>
        <v/>
      </c>
      <c r="AZ132" s="34" t="str">
        <f aca="true" t="shared" si="136" ref="AZ132:AZ163">IF(ISERROR(J132-AF$122),"",J132-AF$122)</f>
        <v/>
      </c>
      <c r="BA132" s="34" t="str">
        <f aca="true" t="shared" si="137" ref="BA132:BA163">IF(ISERROR(K132-AG$122),"",K132-AG$122)</f>
        <v/>
      </c>
      <c r="BB132" s="34" t="str">
        <f aca="true" t="shared" si="138" ref="BB132:BB163">IF(ISERROR(L132-AH$122),"",L132-AH$122)</f>
        <v/>
      </c>
      <c r="BC132" s="34" t="str">
        <f aca="true" t="shared" si="139" ref="BC132:BC163">IF(ISERROR(M132-AI$122),"",M132-AI$122)</f>
        <v/>
      </c>
      <c r="BD132" s="34" t="str">
        <f t="shared" si="117"/>
        <v/>
      </c>
      <c r="BE132" s="34" t="str">
        <f t="shared" si="118"/>
        <v/>
      </c>
      <c r="BF132" s="34" t="str">
        <f t="shared" si="119"/>
        <v/>
      </c>
      <c r="BG132" s="34" t="str">
        <f t="shared" si="120"/>
        <v/>
      </c>
      <c r="BH132" s="34" t="str">
        <f t="shared" si="121"/>
        <v/>
      </c>
      <c r="BI132" s="34" t="str">
        <f t="shared" si="122"/>
        <v/>
      </c>
      <c r="BJ132" s="34" t="str">
        <f t="shared" si="123"/>
        <v/>
      </c>
      <c r="BK132" s="34" t="str">
        <f t="shared" si="124"/>
        <v/>
      </c>
      <c r="BL132" s="34" t="str">
        <f t="shared" si="125"/>
        <v/>
      </c>
      <c r="BM132" s="34" t="str">
        <f t="shared" si="126"/>
        <v/>
      </c>
      <c r="BN132" s="36" t="e">
        <f t="shared" si="127"/>
        <v>#DIV/0!</v>
      </c>
      <c r="BO132" s="36" t="e">
        <f t="shared" si="128"/>
        <v>#DIV/0!</v>
      </c>
      <c r="BP132" s="37" t="str">
        <f t="shared" si="86"/>
        <v/>
      </c>
      <c r="BQ132" s="37" t="str">
        <f t="shared" si="87"/>
        <v/>
      </c>
      <c r="BR132" s="37" t="str">
        <f t="shared" si="88"/>
        <v/>
      </c>
      <c r="BS132" s="37" t="str">
        <f t="shared" si="89"/>
        <v/>
      </c>
      <c r="BT132" s="37" t="str">
        <f t="shared" si="90"/>
        <v/>
      </c>
      <c r="BU132" s="37" t="str">
        <f t="shared" si="91"/>
        <v/>
      </c>
      <c r="BV132" s="37" t="str">
        <f t="shared" si="92"/>
        <v/>
      </c>
      <c r="BW132" s="37" t="str">
        <f t="shared" si="93"/>
        <v/>
      </c>
      <c r="BX132" s="37" t="str">
        <f t="shared" si="94"/>
        <v/>
      </c>
      <c r="BY132" s="37" t="str">
        <f t="shared" si="95"/>
        <v/>
      </c>
      <c r="BZ132" s="37" t="str">
        <f t="shared" si="96"/>
        <v/>
      </c>
      <c r="CA132" s="37" t="str">
        <f t="shared" si="97"/>
        <v/>
      </c>
      <c r="CB132" s="37" t="str">
        <f t="shared" si="98"/>
        <v/>
      </c>
      <c r="CC132" s="37" t="str">
        <f t="shared" si="99"/>
        <v/>
      </c>
      <c r="CD132" s="37" t="str">
        <f t="shared" si="100"/>
        <v/>
      </c>
      <c r="CE132" s="37" t="str">
        <f t="shared" si="101"/>
        <v/>
      </c>
      <c r="CF132" s="37" t="str">
        <f t="shared" si="102"/>
        <v/>
      </c>
      <c r="CG132" s="37" t="str">
        <f t="shared" si="103"/>
        <v/>
      </c>
      <c r="CH132" s="37" t="str">
        <f t="shared" si="104"/>
        <v/>
      </c>
      <c r="CI132" s="37" t="str">
        <f t="shared" si="105"/>
        <v/>
      </c>
    </row>
    <row r="133" spans="1:87" ht="12.75">
      <c r="A133" s="16"/>
      <c r="B133" s="14" t="str">
        <f>IF('Gene Table'!D132="","",'Gene Table'!D132)</f>
        <v>NM_019093</v>
      </c>
      <c r="C133" s="14" t="s">
        <v>141</v>
      </c>
      <c r="D133" s="15" t="str">
        <f>IF(SUM('Test Sample Data'!D$3:D$98)&gt;10,IF(AND(ISNUMBER('Test Sample Data'!D132),'Test Sample Data'!D132&lt;$B$1,'Test Sample Data'!D132&gt;0),'Test Sample Data'!D132,$B$1),"")</f>
        <v/>
      </c>
      <c r="E133" s="15" t="str">
        <f>IF(SUM('Test Sample Data'!E$3:E$98)&gt;10,IF(AND(ISNUMBER('Test Sample Data'!E132),'Test Sample Data'!E132&lt;$B$1,'Test Sample Data'!E132&gt;0),'Test Sample Data'!E132,$B$1),"")</f>
        <v/>
      </c>
      <c r="F133" s="15" t="str">
        <f>IF(SUM('Test Sample Data'!F$3:F$98)&gt;10,IF(AND(ISNUMBER('Test Sample Data'!F132),'Test Sample Data'!F132&lt;$B$1,'Test Sample Data'!F132&gt;0),'Test Sample Data'!F132,$B$1),"")</f>
        <v/>
      </c>
      <c r="G133" s="15" t="str">
        <f>IF(SUM('Test Sample Data'!G$3:G$98)&gt;10,IF(AND(ISNUMBER('Test Sample Data'!G132),'Test Sample Data'!G132&lt;$B$1,'Test Sample Data'!G132&gt;0),'Test Sample Data'!G132,$B$1),"")</f>
        <v/>
      </c>
      <c r="H133" s="15" t="str">
        <f>IF(SUM('Test Sample Data'!H$3:H$98)&gt;10,IF(AND(ISNUMBER('Test Sample Data'!H132),'Test Sample Data'!H132&lt;$B$1,'Test Sample Data'!H132&gt;0),'Test Sample Data'!H132,$B$1),"")</f>
        <v/>
      </c>
      <c r="I133" s="15" t="str">
        <f>IF(SUM('Test Sample Data'!I$3:I$98)&gt;10,IF(AND(ISNUMBER('Test Sample Data'!I132),'Test Sample Data'!I132&lt;$B$1,'Test Sample Data'!I132&gt;0),'Test Sample Data'!I132,$B$1),"")</f>
        <v/>
      </c>
      <c r="J133" s="15" t="str">
        <f>IF(SUM('Test Sample Data'!J$3:J$98)&gt;10,IF(AND(ISNUMBER('Test Sample Data'!J132),'Test Sample Data'!J132&lt;$B$1,'Test Sample Data'!J132&gt;0),'Test Sample Data'!J132,$B$1),"")</f>
        <v/>
      </c>
      <c r="K133" s="15" t="str">
        <f>IF(SUM('Test Sample Data'!K$3:K$98)&gt;10,IF(AND(ISNUMBER('Test Sample Data'!K132),'Test Sample Data'!K132&lt;$B$1,'Test Sample Data'!K132&gt;0),'Test Sample Data'!K132,$B$1),"")</f>
        <v/>
      </c>
      <c r="L133" s="15" t="str">
        <f>IF(SUM('Test Sample Data'!L$3:L$98)&gt;10,IF(AND(ISNUMBER('Test Sample Data'!L132),'Test Sample Data'!L132&lt;$B$1,'Test Sample Data'!L132&gt;0),'Test Sample Data'!L132,$B$1),"")</f>
        <v/>
      </c>
      <c r="M133" s="15" t="str">
        <f>IF(SUM('Test Sample Data'!M$3:M$98)&gt;10,IF(AND(ISNUMBER('Test Sample Data'!M132),'Test Sample Data'!M132&lt;$B$1,'Test Sample Data'!M132&gt;0),'Test Sample Data'!M132,$B$1),"")</f>
        <v/>
      </c>
      <c r="N133" s="15" t="str">
        <f>'Gene Table'!D132</f>
        <v>NM_019093</v>
      </c>
      <c r="O133" s="14" t="s">
        <v>141</v>
      </c>
      <c r="P133" s="15" t="str">
        <f>IF(SUM('Control Sample Data'!D$3:D$98)&gt;10,IF(AND(ISNUMBER('Control Sample Data'!D132),'Control Sample Data'!D132&lt;$B$1,'Control Sample Data'!D132&gt;0),'Control Sample Data'!D132,$B$1),"")</f>
        <v/>
      </c>
      <c r="Q133" s="15" t="str">
        <f>IF(SUM('Control Sample Data'!E$3:E$98)&gt;10,IF(AND(ISNUMBER('Control Sample Data'!E132),'Control Sample Data'!E132&lt;$B$1,'Control Sample Data'!E132&gt;0),'Control Sample Data'!E132,$B$1),"")</f>
        <v/>
      </c>
      <c r="R133" s="15" t="str">
        <f>IF(SUM('Control Sample Data'!F$3:F$98)&gt;10,IF(AND(ISNUMBER('Control Sample Data'!F132),'Control Sample Data'!F132&lt;$B$1,'Control Sample Data'!F132&gt;0),'Control Sample Data'!F132,$B$1),"")</f>
        <v/>
      </c>
      <c r="S133" s="15" t="str">
        <f>IF(SUM('Control Sample Data'!G$3:G$98)&gt;10,IF(AND(ISNUMBER('Control Sample Data'!G132),'Control Sample Data'!G132&lt;$B$1,'Control Sample Data'!G132&gt;0),'Control Sample Data'!G132,$B$1),"")</f>
        <v/>
      </c>
      <c r="T133" s="15" t="str">
        <f>IF(SUM('Control Sample Data'!H$3:H$98)&gt;10,IF(AND(ISNUMBER('Control Sample Data'!H132),'Control Sample Data'!H132&lt;$B$1,'Control Sample Data'!H132&gt;0),'Control Sample Data'!H132,$B$1),"")</f>
        <v/>
      </c>
      <c r="U133" s="15" t="str">
        <f>IF(SUM('Control Sample Data'!I$3:I$98)&gt;10,IF(AND(ISNUMBER('Control Sample Data'!I132),'Control Sample Data'!I132&lt;$B$1,'Control Sample Data'!I132&gt;0),'Control Sample Data'!I132,$B$1),"")</f>
        <v/>
      </c>
      <c r="V133" s="15" t="str">
        <f>IF(SUM('Control Sample Data'!J$3:J$98)&gt;10,IF(AND(ISNUMBER('Control Sample Data'!J132),'Control Sample Data'!J132&lt;$B$1,'Control Sample Data'!J132&gt;0),'Control Sample Data'!J132,$B$1),"")</f>
        <v/>
      </c>
      <c r="W133" s="15" t="str">
        <f>IF(SUM('Control Sample Data'!K$3:K$98)&gt;10,IF(AND(ISNUMBER('Control Sample Data'!K132),'Control Sample Data'!K132&lt;$B$1,'Control Sample Data'!K132&gt;0),'Control Sample Data'!K132,$B$1),"")</f>
        <v/>
      </c>
      <c r="X133" s="15" t="str">
        <f>IF(SUM('Control Sample Data'!L$3:L$98)&gt;10,IF(AND(ISNUMBER('Control Sample Data'!L132),'Control Sample Data'!L132&lt;$B$1,'Control Sample Data'!L132&gt;0),'Control Sample Data'!L132,$B$1),"")</f>
        <v/>
      </c>
      <c r="Y133" s="15" t="str">
        <f>IF(SUM('Control Sample Data'!M$3:M$98)&gt;10,IF(AND(ISNUMBER('Control Sample Data'!M132),'Control Sample Data'!M132&lt;$B$1,'Control Sample Data'!M132&gt;0),'Control Sample Data'!M132,$B$1),"")</f>
        <v/>
      </c>
      <c r="AT133" s="34" t="str">
        <f t="shared" si="130"/>
        <v/>
      </c>
      <c r="AU133" s="34" t="str">
        <f t="shared" si="131"/>
        <v/>
      </c>
      <c r="AV133" s="34" t="str">
        <f t="shared" si="132"/>
        <v/>
      </c>
      <c r="AW133" s="34" t="str">
        <f t="shared" si="133"/>
        <v/>
      </c>
      <c r="AX133" s="34" t="str">
        <f t="shared" si="134"/>
        <v/>
      </c>
      <c r="AY133" s="34" t="str">
        <f t="shared" si="135"/>
        <v/>
      </c>
      <c r="AZ133" s="34" t="str">
        <f t="shared" si="136"/>
        <v/>
      </c>
      <c r="BA133" s="34" t="str">
        <f t="shared" si="137"/>
        <v/>
      </c>
      <c r="BB133" s="34" t="str">
        <f t="shared" si="138"/>
        <v/>
      </c>
      <c r="BC133" s="34" t="str">
        <f t="shared" si="139"/>
        <v/>
      </c>
      <c r="BD133" s="34" t="str">
        <f t="shared" si="117"/>
        <v/>
      </c>
      <c r="BE133" s="34" t="str">
        <f t="shared" si="118"/>
        <v/>
      </c>
      <c r="BF133" s="34" t="str">
        <f t="shared" si="119"/>
        <v/>
      </c>
      <c r="BG133" s="34" t="str">
        <f t="shared" si="120"/>
        <v/>
      </c>
      <c r="BH133" s="34" t="str">
        <f t="shared" si="121"/>
        <v/>
      </c>
      <c r="BI133" s="34" t="str">
        <f t="shared" si="122"/>
        <v/>
      </c>
      <c r="BJ133" s="34" t="str">
        <f t="shared" si="123"/>
        <v/>
      </c>
      <c r="BK133" s="34" t="str">
        <f t="shared" si="124"/>
        <v/>
      </c>
      <c r="BL133" s="34" t="str">
        <f t="shared" si="125"/>
        <v/>
      </c>
      <c r="BM133" s="34" t="str">
        <f t="shared" si="126"/>
        <v/>
      </c>
      <c r="BN133" s="36" t="e">
        <f t="shared" si="127"/>
        <v>#DIV/0!</v>
      </c>
      <c r="BO133" s="36" t="e">
        <f t="shared" si="128"/>
        <v>#DIV/0!</v>
      </c>
      <c r="BP133" s="37" t="str">
        <f aca="true" t="shared" si="140" ref="BP133:BP195">IF(ISNUMBER(AT133),POWER(2,-AT133),"")</f>
        <v/>
      </c>
      <c r="BQ133" s="37" t="str">
        <f aca="true" t="shared" si="141" ref="BQ133:BQ195">IF(ISNUMBER(AU133),POWER(2,-AU133),"")</f>
        <v/>
      </c>
      <c r="BR133" s="37" t="str">
        <f aca="true" t="shared" si="142" ref="BR133:BR195">IF(ISNUMBER(AV133),POWER(2,-AV133),"")</f>
        <v/>
      </c>
      <c r="BS133" s="37" t="str">
        <f aca="true" t="shared" si="143" ref="BS133:BS195">IF(ISNUMBER(AW133),POWER(2,-AW133),"")</f>
        <v/>
      </c>
      <c r="BT133" s="37" t="str">
        <f aca="true" t="shared" si="144" ref="BT133:BT195">IF(ISNUMBER(AX133),POWER(2,-AX133),"")</f>
        <v/>
      </c>
      <c r="BU133" s="37" t="str">
        <f aca="true" t="shared" si="145" ref="BU133:BU195">IF(ISNUMBER(AY133),POWER(2,-AY133),"")</f>
        <v/>
      </c>
      <c r="BV133" s="37" t="str">
        <f aca="true" t="shared" si="146" ref="BV133:BV195">IF(ISNUMBER(AZ133),POWER(2,-AZ133),"")</f>
        <v/>
      </c>
      <c r="BW133" s="37" t="str">
        <f aca="true" t="shared" si="147" ref="BW133:BW195">IF(ISNUMBER(BA133),POWER(2,-BA133),"")</f>
        <v/>
      </c>
      <c r="BX133" s="37" t="str">
        <f aca="true" t="shared" si="148" ref="BX133:BX195">IF(ISNUMBER(BB133),POWER(2,-BB133),"")</f>
        <v/>
      </c>
      <c r="BY133" s="37" t="str">
        <f aca="true" t="shared" si="149" ref="BY133:BY195">IF(ISNUMBER(BC133),POWER(2,-BC133),"")</f>
        <v/>
      </c>
      <c r="BZ133" s="37" t="str">
        <f aca="true" t="shared" si="150" ref="BZ133:BZ195">IF(ISNUMBER(BD133),POWER(2,-BD133),"")</f>
        <v/>
      </c>
      <c r="CA133" s="37" t="str">
        <f aca="true" t="shared" si="151" ref="CA133:CA195">IF(ISNUMBER(BE133),POWER(2,-BE133),"")</f>
        <v/>
      </c>
      <c r="CB133" s="37" t="str">
        <f aca="true" t="shared" si="152" ref="CB133:CB195">IF(ISNUMBER(BF133),POWER(2,-BF133),"")</f>
        <v/>
      </c>
      <c r="CC133" s="37" t="str">
        <f aca="true" t="shared" si="153" ref="CC133:CC195">IF(ISNUMBER(BG133),POWER(2,-BG133),"")</f>
        <v/>
      </c>
      <c r="CD133" s="37" t="str">
        <f aca="true" t="shared" si="154" ref="CD133:CD195">IF(ISNUMBER(BH133),POWER(2,-BH133),"")</f>
        <v/>
      </c>
      <c r="CE133" s="37" t="str">
        <f aca="true" t="shared" si="155" ref="CE133:CE195">IF(ISNUMBER(BI133),POWER(2,-BI133),"")</f>
        <v/>
      </c>
      <c r="CF133" s="37" t="str">
        <f aca="true" t="shared" si="156" ref="CF133:CF195">IF(ISNUMBER(BJ133),POWER(2,-BJ133),"")</f>
        <v/>
      </c>
      <c r="CG133" s="37" t="str">
        <f aca="true" t="shared" si="157" ref="CG133:CG195">IF(ISNUMBER(BK133),POWER(2,-BK133),"")</f>
        <v/>
      </c>
      <c r="CH133" s="37" t="str">
        <f aca="true" t="shared" si="158" ref="CH133:CH195">IF(ISNUMBER(BL133),POWER(2,-BL133),"")</f>
        <v/>
      </c>
      <c r="CI133" s="37" t="str">
        <f aca="true" t="shared" si="159" ref="CI133:CI195">IF(ISNUMBER(BM133),POWER(2,-BM133),"")</f>
        <v/>
      </c>
    </row>
    <row r="134" spans="1:87" ht="12.75">
      <c r="A134" s="16"/>
      <c r="B134" s="14" t="str">
        <f>IF('Gene Table'!D133="","",'Gene Table'!D133)</f>
        <v>NM_007120</v>
      </c>
      <c r="C134" s="14" t="s">
        <v>145</v>
      </c>
      <c r="D134" s="15" t="str">
        <f>IF(SUM('Test Sample Data'!D$3:D$98)&gt;10,IF(AND(ISNUMBER('Test Sample Data'!D133),'Test Sample Data'!D133&lt;$B$1,'Test Sample Data'!D133&gt;0),'Test Sample Data'!D133,$B$1),"")</f>
        <v/>
      </c>
      <c r="E134" s="15" t="str">
        <f>IF(SUM('Test Sample Data'!E$3:E$98)&gt;10,IF(AND(ISNUMBER('Test Sample Data'!E133),'Test Sample Data'!E133&lt;$B$1,'Test Sample Data'!E133&gt;0),'Test Sample Data'!E133,$B$1),"")</f>
        <v/>
      </c>
      <c r="F134" s="15" t="str">
        <f>IF(SUM('Test Sample Data'!F$3:F$98)&gt;10,IF(AND(ISNUMBER('Test Sample Data'!F133),'Test Sample Data'!F133&lt;$B$1,'Test Sample Data'!F133&gt;0),'Test Sample Data'!F133,$B$1),"")</f>
        <v/>
      </c>
      <c r="G134" s="15" t="str">
        <f>IF(SUM('Test Sample Data'!G$3:G$98)&gt;10,IF(AND(ISNUMBER('Test Sample Data'!G133),'Test Sample Data'!G133&lt;$B$1,'Test Sample Data'!G133&gt;0),'Test Sample Data'!G133,$B$1),"")</f>
        <v/>
      </c>
      <c r="H134" s="15" t="str">
        <f>IF(SUM('Test Sample Data'!H$3:H$98)&gt;10,IF(AND(ISNUMBER('Test Sample Data'!H133),'Test Sample Data'!H133&lt;$B$1,'Test Sample Data'!H133&gt;0),'Test Sample Data'!H133,$B$1),"")</f>
        <v/>
      </c>
      <c r="I134" s="15" t="str">
        <f>IF(SUM('Test Sample Data'!I$3:I$98)&gt;10,IF(AND(ISNUMBER('Test Sample Data'!I133),'Test Sample Data'!I133&lt;$B$1,'Test Sample Data'!I133&gt;0),'Test Sample Data'!I133,$B$1),"")</f>
        <v/>
      </c>
      <c r="J134" s="15" t="str">
        <f>IF(SUM('Test Sample Data'!J$3:J$98)&gt;10,IF(AND(ISNUMBER('Test Sample Data'!J133),'Test Sample Data'!J133&lt;$B$1,'Test Sample Data'!J133&gt;0),'Test Sample Data'!J133,$B$1),"")</f>
        <v/>
      </c>
      <c r="K134" s="15" t="str">
        <f>IF(SUM('Test Sample Data'!K$3:K$98)&gt;10,IF(AND(ISNUMBER('Test Sample Data'!K133),'Test Sample Data'!K133&lt;$B$1,'Test Sample Data'!K133&gt;0),'Test Sample Data'!K133,$B$1),"")</f>
        <v/>
      </c>
      <c r="L134" s="15" t="str">
        <f>IF(SUM('Test Sample Data'!L$3:L$98)&gt;10,IF(AND(ISNUMBER('Test Sample Data'!L133),'Test Sample Data'!L133&lt;$B$1,'Test Sample Data'!L133&gt;0),'Test Sample Data'!L133,$B$1),"")</f>
        <v/>
      </c>
      <c r="M134" s="15" t="str">
        <f>IF(SUM('Test Sample Data'!M$3:M$98)&gt;10,IF(AND(ISNUMBER('Test Sample Data'!M133),'Test Sample Data'!M133&lt;$B$1,'Test Sample Data'!M133&gt;0),'Test Sample Data'!M133,$B$1),"")</f>
        <v/>
      </c>
      <c r="N134" s="15" t="str">
        <f>'Gene Table'!D133</f>
        <v>NM_007120</v>
      </c>
      <c r="O134" s="14" t="s">
        <v>145</v>
      </c>
      <c r="P134" s="15" t="str">
        <f>IF(SUM('Control Sample Data'!D$3:D$98)&gt;10,IF(AND(ISNUMBER('Control Sample Data'!D133),'Control Sample Data'!D133&lt;$B$1,'Control Sample Data'!D133&gt;0),'Control Sample Data'!D133,$B$1),"")</f>
        <v/>
      </c>
      <c r="Q134" s="15" t="str">
        <f>IF(SUM('Control Sample Data'!E$3:E$98)&gt;10,IF(AND(ISNUMBER('Control Sample Data'!E133),'Control Sample Data'!E133&lt;$B$1,'Control Sample Data'!E133&gt;0),'Control Sample Data'!E133,$B$1),"")</f>
        <v/>
      </c>
      <c r="R134" s="15" t="str">
        <f>IF(SUM('Control Sample Data'!F$3:F$98)&gt;10,IF(AND(ISNUMBER('Control Sample Data'!F133),'Control Sample Data'!F133&lt;$B$1,'Control Sample Data'!F133&gt;0),'Control Sample Data'!F133,$B$1),"")</f>
        <v/>
      </c>
      <c r="S134" s="15" t="str">
        <f>IF(SUM('Control Sample Data'!G$3:G$98)&gt;10,IF(AND(ISNUMBER('Control Sample Data'!G133),'Control Sample Data'!G133&lt;$B$1,'Control Sample Data'!G133&gt;0),'Control Sample Data'!G133,$B$1),"")</f>
        <v/>
      </c>
      <c r="T134" s="15" t="str">
        <f>IF(SUM('Control Sample Data'!H$3:H$98)&gt;10,IF(AND(ISNUMBER('Control Sample Data'!H133),'Control Sample Data'!H133&lt;$B$1,'Control Sample Data'!H133&gt;0),'Control Sample Data'!H133,$B$1),"")</f>
        <v/>
      </c>
      <c r="U134" s="15" t="str">
        <f>IF(SUM('Control Sample Data'!I$3:I$98)&gt;10,IF(AND(ISNUMBER('Control Sample Data'!I133),'Control Sample Data'!I133&lt;$B$1,'Control Sample Data'!I133&gt;0),'Control Sample Data'!I133,$B$1),"")</f>
        <v/>
      </c>
      <c r="V134" s="15" t="str">
        <f>IF(SUM('Control Sample Data'!J$3:J$98)&gt;10,IF(AND(ISNUMBER('Control Sample Data'!J133),'Control Sample Data'!J133&lt;$B$1,'Control Sample Data'!J133&gt;0),'Control Sample Data'!J133,$B$1),"")</f>
        <v/>
      </c>
      <c r="W134" s="15" t="str">
        <f>IF(SUM('Control Sample Data'!K$3:K$98)&gt;10,IF(AND(ISNUMBER('Control Sample Data'!K133),'Control Sample Data'!K133&lt;$B$1,'Control Sample Data'!K133&gt;0),'Control Sample Data'!K133,$B$1),"")</f>
        <v/>
      </c>
      <c r="X134" s="15" t="str">
        <f>IF(SUM('Control Sample Data'!L$3:L$98)&gt;10,IF(AND(ISNUMBER('Control Sample Data'!L133),'Control Sample Data'!L133&lt;$B$1,'Control Sample Data'!L133&gt;0),'Control Sample Data'!L133,$B$1),"")</f>
        <v/>
      </c>
      <c r="Y134" s="15" t="str">
        <f>IF(SUM('Control Sample Data'!M$3:M$98)&gt;10,IF(AND(ISNUMBER('Control Sample Data'!M133),'Control Sample Data'!M133&lt;$B$1,'Control Sample Data'!M133&gt;0),'Control Sample Data'!M133,$B$1),"")</f>
        <v/>
      </c>
      <c r="AT134" s="34" t="str">
        <f t="shared" si="130"/>
        <v/>
      </c>
      <c r="AU134" s="34" t="str">
        <f t="shared" si="131"/>
        <v/>
      </c>
      <c r="AV134" s="34" t="str">
        <f t="shared" si="132"/>
        <v/>
      </c>
      <c r="AW134" s="34" t="str">
        <f t="shared" si="133"/>
        <v/>
      </c>
      <c r="AX134" s="34" t="str">
        <f t="shared" si="134"/>
        <v/>
      </c>
      <c r="AY134" s="34" t="str">
        <f t="shared" si="135"/>
        <v/>
      </c>
      <c r="AZ134" s="34" t="str">
        <f t="shared" si="136"/>
        <v/>
      </c>
      <c r="BA134" s="34" t="str">
        <f t="shared" si="137"/>
        <v/>
      </c>
      <c r="BB134" s="34" t="str">
        <f t="shared" si="138"/>
        <v/>
      </c>
      <c r="BC134" s="34" t="str">
        <f t="shared" si="139"/>
        <v/>
      </c>
      <c r="BD134" s="34" t="str">
        <f t="shared" si="117"/>
        <v/>
      </c>
      <c r="BE134" s="34" t="str">
        <f t="shared" si="118"/>
        <v/>
      </c>
      <c r="BF134" s="34" t="str">
        <f t="shared" si="119"/>
        <v/>
      </c>
      <c r="BG134" s="34" t="str">
        <f t="shared" si="120"/>
        <v/>
      </c>
      <c r="BH134" s="34" t="str">
        <f t="shared" si="121"/>
        <v/>
      </c>
      <c r="BI134" s="34" t="str">
        <f t="shared" si="122"/>
        <v/>
      </c>
      <c r="BJ134" s="34" t="str">
        <f t="shared" si="123"/>
        <v/>
      </c>
      <c r="BK134" s="34" t="str">
        <f t="shared" si="124"/>
        <v/>
      </c>
      <c r="BL134" s="34" t="str">
        <f t="shared" si="125"/>
        <v/>
      </c>
      <c r="BM134" s="34" t="str">
        <f t="shared" si="126"/>
        <v/>
      </c>
      <c r="BN134" s="36" t="e">
        <f t="shared" si="127"/>
        <v>#DIV/0!</v>
      </c>
      <c r="BO134" s="36" t="e">
        <f t="shared" si="128"/>
        <v>#DIV/0!</v>
      </c>
      <c r="BP134" s="37" t="str">
        <f t="shared" si="140"/>
        <v/>
      </c>
      <c r="BQ134" s="37" t="str">
        <f t="shared" si="141"/>
        <v/>
      </c>
      <c r="BR134" s="37" t="str">
        <f t="shared" si="142"/>
        <v/>
      </c>
      <c r="BS134" s="37" t="str">
        <f t="shared" si="143"/>
        <v/>
      </c>
      <c r="BT134" s="37" t="str">
        <f t="shared" si="144"/>
        <v/>
      </c>
      <c r="BU134" s="37" t="str">
        <f t="shared" si="145"/>
        <v/>
      </c>
      <c r="BV134" s="37" t="str">
        <f t="shared" si="146"/>
        <v/>
      </c>
      <c r="BW134" s="37" t="str">
        <f t="shared" si="147"/>
        <v/>
      </c>
      <c r="BX134" s="37" t="str">
        <f t="shared" si="148"/>
        <v/>
      </c>
      <c r="BY134" s="37" t="str">
        <f t="shared" si="149"/>
        <v/>
      </c>
      <c r="BZ134" s="37" t="str">
        <f t="shared" si="150"/>
        <v/>
      </c>
      <c r="CA134" s="37" t="str">
        <f t="shared" si="151"/>
        <v/>
      </c>
      <c r="CB134" s="37" t="str">
        <f t="shared" si="152"/>
        <v/>
      </c>
      <c r="CC134" s="37" t="str">
        <f t="shared" si="153"/>
        <v/>
      </c>
      <c r="CD134" s="37" t="str">
        <f t="shared" si="154"/>
        <v/>
      </c>
      <c r="CE134" s="37" t="str">
        <f t="shared" si="155"/>
        <v/>
      </c>
      <c r="CF134" s="37" t="str">
        <f t="shared" si="156"/>
        <v/>
      </c>
      <c r="CG134" s="37" t="str">
        <f t="shared" si="157"/>
        <v/>
      </c>
      <c r="CH134" s="37" t="str">
        <f t="shared" si="158"/>
        <v/>
      </c>
      <c r="CI134" s="37" t="str">
        <f t="shared" si="159"/>
        <v/>
      </c>
    </row>
    <row r="135" spans="1:87" ht="12.75">
      <c r="A135" s="16"/>
      <c r="B135" s="14" t="str">
        <f>IF('Gene Table'!D134="","",'Gene Table'!D134)</f>
        <v>NM_205862</v>
      </c>
      <c r="C135" s="14" t="s">
        <v>149</v>
      </c>
      <c r="D135" s="15" t="str">
        <f>IF(SUM('Test Sample Data'!D$3:D$98)&gt;10,IF(AND(ISNUMBER('Test Sample Data'!D134),'Test Sample Data'!D134&lt;$B$1,'Test Sample Data'!D134&gt;0),'Test Sample Data'!D134,$B$1),"")</f>
        <v/>
      </c>
      <c r="E135" s="15" t="str">
        <f>IF(SUM('Test Sample Data'!E$3:E$98)&gt;10,IF(AND(ISNUMBER('Test Sample Data'!E134),'Test Sample Data'!E134&lt;$B$1,'Test Sample Data'!E134&gt;0),'Test Sample Data'!E134,$B$1),"")</f>
        <v/>
      </c>
      <c r="F135" s="15" t="str">
        <f>IF(SUM('Test Sample Data'!F$3:F$98)&gt;10,IF(AND(ISNUMBER('Test Sample Data'!F134),'Test Sample Data'!F134&lt;$B$1,'Test Sample Data'!F134&gt;0),'Test Sample Data'!F134,$B$1),"")</f>
        <v/>
      </c>
      <c r="G135" s="15" t="str">
        <f>IF(SUM('Test Sample Data'!G$3:G$98)&gt;10,IF(AND(ISNUMBER('Test Sample Data'!G134),'Test Sample Data'!G134&lt;$B$1,'Test Sample Data'!G134&gt;0),'Test Sample Data'!G134,$B$1),"")</f>
        <v/>
      </c>
      <c r="H135" s="15" t="str">
        <f>IF(SUM('Test Sample Data'!H$3:H$98)&gt;10,IF(AND(ISNUMBER('Test Sample Data'!H134),'Test Sample Data'!H134&lt;$B$1,'Test Sample Data'!H134&gt;0),'Test Sample Data'!H134,$B$1),"")</f>
        <v/>
      </c>
      <c r="I135" s="15" t="str">
        <f>IF(SUM('Test Sample Data'!I$3:I$98)&gt;10,IF(AND(ISNUMBER('Test Sample Data'!I134),'Test Sample Data'!I134&lt;$B$1,'Test Sample Data'!I134&gt;0),'Test Sample Data'!I134,$B$1),"")</f>
        <v/>
      </c>
      <c r="J135" s="15" t="str">
        <f>IF(SUM('Test Sample Data'!J$3:J$98)&gt;10,IF(AND(ISNUMBER('Test Sample Data'!J134),'Test Sample Data'!J134&lt;$B$1,'Test Sample Data'!J134&gt;0),'Test Sample Data'!J134,$B$1),"")</f>
        <v/>
      </c>
      <c r="K135" s="15" t="str">
        <f>IF(SUM('Test Sample Data'!K$3:K$98)&gt;10,IF(AND(ISNUMBER('Test Sample Data'!K134),'Test Sample Data'!K134&lt;$B$1,'Test Sample Data'!K134&gt;0),'Test Sample Data'!K134,$B$1),"")</f>
        <v/>
      </c>
      <c r="L135" s="15" t="str">
        <f>IF(SUM('Test Sample Data'!L$3:L$98)&gt;10,IF(AND(ISNUMBER('Test Sample Data'!L134),'Test Sample Data'!L134&lt;$B$1,'Test Sample Data'!L134&gt;0),'Test Sample Data'!L134,$B$1),"")</f>
        <v/>
      </c>
      <c r="M135" s="15" t="str">
        <f>IF(SUM('Test Sample Data'!M$3:M$98)&gt;10,IF(AND(ISNUMBER('Test Sample Data'!M134),'Test Sample Data'!M134&lt;$B$1,'Test Sample Data'!M134&gt;0),'Test Sample Data'!M134,$B$1),"")</f>
        <v/>
      </c>
      <c r="N135" s="15" t="str">
        <f>'Gene Table'!D134</f>
        <v>NM_205862</v>
      </c>
      <c r="O135" s="14" t="s">
        <v>149</v>
      </c>
      <c r="P135" s="15" t="str">
        <f>IF(SUM('Control Sample Data'!D$3:D$98)&gt;10,IF(AND(ISNUMBER('Control Sample Data'!D134),'Control Sample Data'!D134&lt;$B$1,'Control Sample Data'!D134&gt;0),'Control Sample Data'!D134,$B$1),"")</f>
        <v/>
      </c>
      <c r="Q135" s="15" t="str">
        <f>IF(SUM('Control Sample Data'!E$3:E$98)&gt;10,IF(AND(ISNUMBER('Control Sample Data'!E134),'Control Sample Data'!E134&lt;$B$1,'Control Sample Data'!E134&gt;0),'Control Sample Data'!E134,$B$1),"")</f>
        <v/>
      </c>
      <c r="R135" s="15" t="str">
        <f>IF(SUM('Control Sample Data'!F$3:F$98)&gt;10,IF(AND(ISNUMBER('Control Sample Data'!F134),'Control Sample Data'!F134&lt;$B$1,'Control Sample Data'!F134&gt;0),'Control Sample Data'!F134,$B$1),"")</f>
        <v/>
      </c>
      <c r="S135" s="15" t="str">
        <f>IF(SUM('Control Sample Data'!G$3:G$98)&gt;10,IF(AND(ISNUMBER('Control Sample Data'!G134),'Control Sample Data'!G134&lt;$B$1,'Control Sample Data'!G134&gt;0),'Control Sample Data'!G134,$B$1),"")</f>
        <v/>
      </c>
      <c r="T135" s="15" t="str">
        <f>IF(SUM('Control Sample Data'!H$3:H$98)&gt;10,IF(AND(ISNUMBER('Control Sample Data'!H134),'Control Sample Data'!H134&lt;$B$1,'Control Sample Data'!H134&gt;0),'Control Sample Data'!H134,$B$1),"")</f>
        <v/>
      </c>
      <c r="U135" s="15" t="str">
        <f>IF(SUM('Control Sample Data'!I$3:I$98)&gt;10,IF(AND(ISNUMBER('Control Sample Data'!I134),'Control Sample Data'!I134&lt;$B$1,'Control Sample Data'!I134&gt;0),'Control Sample Data'!I134,$B$1),"")</f>
        <v/>
      </c>
      <c r="V135" s="15" t="str">
        <f>IF(SUM('Control Sample Data'!J$3:J$98)&gt;10,IF(AND(ISNUMBER('Control Sample Data'!J134),'Control Sample Data'!J134&lt;$B$1,'Control Sample Data'!J134&gt;0),'Control Sample Data'!J134,$B$1),"")</f>
        <v/>
      </c>
      <c r="W135" s="15" t="str">
        <f>IF(SUM('Control Sample Data'!K$3:K$98)&gt;10,IF(AND(ISNUMBER('Control Sample Data'!K134),'Control Sample Data'!K134&lt;$B$1,'Control Sample Data'!K134&gt;0),'Control Sample Data'!K134,$B$1),"")</f>
        <v/>
      </c>
      <c r="X135" s="15" t="str">
        <f>IF(SUM('Control Sample Data'!L$3:L$98)&gt;10,IF(AND(ISNUMBER('Control Sample Data'!L134),'Control Sample Data'!L134&lt;$B$1,'Control Sample Data'!L134&gt;0),'Control Sample Data'!L134,$B$1),"")</f>
        <v/>
      </c>
      <c r="Y135" s="15" t="str">
        <f>IF(SUM('Control Sample Data'!M$3:M$98)&gt;10,IF(AND(ISNUMBER('Control Sample Data'!M134),'Control Sample Data'!M134&lt;$B$1,'Control Sample Data'!M134&gt;0),'Control Sample Data'!M134,$B$1),"")</f>
        <v/>
      </c>
      <c r="AT135" s="34" t="str">
        <f t="shared" si="130"/>
        <v/>
      </c>
      <c r="AU135" s="34" t="str">
        <f t="shared" si="131"/>
        <v/>
      </c>
      <c r="AV135" s="34" t="str">
        <f t="shared" si="132"/>
        <v/>
      </c>
      <c r="AW135" s="34" t="str">
        <f t="shared" si="133"/>
        <v/>
      </c>
      <c r="AX135" s="34" t="str">
        <f t="shared" si="134"/>
        <v/>
      </c>
      <c r="AY135" s="34" t="str">
        <f t="shared" si="135"/>
        <v/>
      </c>
      <c r="AZ135" s="34" t="str">
        <f t="shared" si="136"/>
        <v/>
      </c>
      <c r="BA135" s="34" t="str">
        <f t="shared" si="137"/>
        <v/>
      </c>
      <c r="BB135" s="34" t="str">
        <f t="shared" si="138"/>
        <v/>
      </c>
      <c r="BC135" s="34" t="str">
        <f t="shared" si="139"/>
        <v/>
      </c>
      <c r="BD135" s="34" t="str">
        <f t="shared" si="117"/>
        <v/>
      </c>
      <c r="BE135" s="34" t="str">
        <f t="shared" si="118"/>
        <v/>
      </c>
      <c r="BF135" s="34" t="str">
        <f t="shared" si="119"/>
        <v/>
      </c>
      <c r="BG135" s="34" t="str">
        <f t="shared" si="120"/>
        <v/>
      </c>
      <c r="BH135" s="34" t="str">
        <f t="shared" si="121"/>
        <v/>
      </c>
      <c r="BI135" s="34" t="str">
        <f t="shared" si="122"/>
        <v/>
      </c>
      <c r="BJ135" s="34" t="str">
        <f t="shared" si="123"/>
        <v/>
      </c>
      <c r="BK135" s="34" t="str">
        <f t="shared" si="124"/>
        <v/>
      </c>
      <c r="BL135" s="34" t="str">
        <f t="shared" si="125"/>
        <v/>
      </c>
      <c r="BM135" s="34" t="str">
        <f t="shared" si="126"/>
        <v/>
      </c>
      <c r="BN135" s="36" t="e">
        <f t="shared" si="127"/>
        <v>#DIV/0!</v>
      </c>
      <c r="BO135" s="36" t="e">
        <f t="shared" si="128"/>
        <v>#DIV/0!</v>
      </c>
      <c r="BP135" s="37" t="str">
        <f t="shared" si="140"/>
        <v/>
      </c>
      <c r="BQ135" s="37" t="str">
        <f t="shared" si="141"/>
        <v/>
      </c>
      <c r="BR135" s="37" t="str">
        <f t="shared" si="142"/>
        <v/>
      </c>
      <c r="BS135" s="37" t="str">
        <f t="shared" si="143"/>
        <v/>
      </c>
      <c r="BT135" s="37" t="str">
        <f t="shared" si="144"/>
        <v/>
      </c>
      <c r="BU135" s="37" t="str">
        <f t="shared" si="145"/>
        <v/>
      </c>
      <c r="BV135" s="37" t="str">
        <f t="shared" si="146"/>
        <v/>
      </c>
      <c r="BW135" s="37" t="str">
        <f t="shared" si="147"/>
        <v/>
      </c>
      <c r="BX135" s="37" t="str">
        <f t="shared" si="148"/>
        <v/>
      </c>
      <c r="BY135" s="37" t="str">
        <f t="shared" si="149"/>
        <v/>
      </c>
      <c r="BZ135" s="37" t="str">
        <f t="shared" si="150"/>
        <v/>
      </c>
      <c r="CA135" s="37" t="str">
        <f t="shared" si="151"/>
        <v/>
      </c>
      <c r="CB135" s="37" t="str">
        <f t="shared" si="152"/>
        <v/>
      </c>
      <c r="CC135" s="37" t="str">
        <f t="shared" si="153"/>
        <v/>
      </c>
      <c r="CD135" s="37" t="str">
        <f t="shared" si="154"/>
        <v/>
      </c>
      <c r="CE135" s="37" t="str">
        <f t="shared" si="155"/>
        <v/>
      </c>
      <c r="CF135" s="37" t="str">
        <f t="shared" si="156"/>
        <v/>
      </c>
      <c r="CG135" s="37" t="str">
        <f t="shared" si="157"/>
        <v/>
      </c>
      <c r="CH135" s="37" t="str">
        <f t="shared" si="158"/>
        <v/>
      </c>
      <c r="CI135" s="37" t="str">
        <f t="shared" si="159"/>
        <v/>
      </c>
    </row>
    <row r="136" spans="1:87" ht="12.75">
      <c r="A136" s="16"/>
      <c r="B136" s="14" t="str">
        <f>IF('Gene Table'!D135="","",'Gene Table'!D135)</f>
        <v>NM_019075</v>
      </c>
      <c r="C136" s="14" t="s">
        <v>153</v>
      </c>
      <c r="D136" s="15" t="str">
        <f>IF(SUM('Test Sample Data'!D$3:D$98)&gt;10,IF(AND(ISNUMBER('Test Sample Data'!D135),'Test Sample Data'!D135&lt;$B$1,'Test Sample Data'!D135&gt;0),'Test Sample Data'!D135,$B$1),"")</f>
        <v/>
      </c>
      <c r="E136" s="15" t="str">
        <f>IF(SUM('Test Sample Data'!E$3:E$98)&gt;10,IF(AND(ISNUMBER('Test Sample Data'!E135),'Test Sample Data'!E135&lt;$B$1,'Test Sample Data'!E135&gt;0),'Test Sample Data'!E135,$B$1),"")</f>
        <v/>
      </c>
      <c r="F136" s="15" t="str">
        <f>IF(SUM('Test Sample Data'!F$3:F$98)&gt;10,IF(AND(ISNUMBER('Test Sample Data'!F135),'Test Sample Data'!F135&lt;$B$1,'Test Sample Data'!F135&gt;0),'Test Sample Data'!F135,$B$1),"")</f>
        <v/>
      </c>
      <c r="G136" s="15" t="str">
        <f>IF(SUM('Test Sample Data'!G$3:G$98)&gt;10,IF(AND(ISNUMBER('Test Sample Data'!G135),'Test Sample Data'!G135&lt;$B$1,'Test Sample Data'!G135&gt;0),'Test Sample Data'!G135,$B$1),"")</f>
        <v/>
      </c>
      <c r="H136" s="15" t="str">
        <f>IF(SUM('Test Sample Data'!H$3:H$98)&gt;10,IF(AND(ISNUMBER('Test Sample Data'!H135),'Test Sample Data'!H135&lt;$B$1,'Test Sample Data'!H135&gt;0),'Test Sample Data'!H135,$B$1),"")</f>
        <v/>
      </c>
      <c r="I136" s="15" t="str">
        <f>IF(SUM('Test Sample Data'!I$3:I$98)&gt;10,IF(AND(ISNUMBER('Test Sample Data'!I135),'Test Sample Data'!I135&lt;$B$1,'Test Sample Data'!I135&gt;0),'Test Sample Data'!I135,$B$1),"")</f>
        <v/>
      </c>
      <c r="J136" s="15" t="str">
        <f>IF(SUM('Test Sample Data'!J$3:J$98)&gt;10,IF(AND(ISNUMBER('Test Sample Data'!J135),'Test Sample Data'!J135&lt;$B$1,'Test Sample Data'!J135&gt;0),'Test Sample Data'!J135,$B$1),"")</f>
        <v/>
      </c>
      <c r="K136" s="15" t="str">
        <f>IF(SUM('Test Sample Data'!K$3:K$98)&gt;10,IF(AND(ISNUMBER('Test Sample Data'!K135),'Test Sample Data'!K135&lt;$B$1,'Test Sample Data'!K135&gt;0),'Test Sample Data'!K135,$B$1),"")</f>
        <v/>
      </c>
      <c r="L136" s="15" t="str">
        <f>IF(SUM('Test Sample Data'!L$3:L$98)&gt;10,IF(AND(ISNUMBER('Test Sample Data'!L135),'Test Sample Data'!L135&lt;$B$1,'Test Sample Data'!L135&gt;0),'Test Sample Data'!L135,$B$1),"")</f>
        <v/>
      </c>
      <c r="M136" s="15" t="str">
        <f>IF(SUM('Test Sample Data'!M$3:M$98)&gt;10,IF(AND(ISNUMBER('Test Sample Data'!M135),'Test Sample Data'!M135&lt;$B$1,'Test Sample Data'!M135&gt;0),'Test Sample Data'!M135,$B$1),"")</f>
        <v/>
      </c>
      <c r="N136" s="15" t="str">
        <f>'Gene Table'!D135</f>
        <v>NM_019075</v>
      </c>
      <c r="O136" s="14" t="s">
        <v>153</v>
      </c>
      <c r="P136" s="15" t="str">
        <f>IF(SUM('Control Sample Data'!D$3:D$98)&gt;10,IF(AND(ISNUMBER('Control Sample Data'!D135),'Control Sample Data'!D135&lt;$B$1,'Control Sample Data'!D135&gt;0),'Control Sample Data'!D135,$B$1),"")</f>
        <v/>
      </c>
      <c r="Q136" s="15" t="str">
        <f>IF(SUM('Control Sample Data'!E$3:E$98)&gt;10,IF(AND(ISNUMBER('Control Sample Data'!E135),'Control Sample Data'!E135&lt;$B$1,'Control Sample Data'!E135&gt;0),'Control Sample Data'!E135,$B$1),"")</f>
        <v/>
      </c>
      <c r="R136" s="15" t="str">
        <f>IF(SUM('Control Sample Data'!F$3:F$98)&gt;10,IF(AND(ISNUMBER('Control Sample Data'!F135),'Control Sample Data'!F135&lt;$B$1,'Control Sample Data'!F135&gt;0),'Control Sample Data'!F135,$B$1),"")</f>
        <v/>
      </c>
      <c r="S136" s="15" t="str">
        <f>IF(SUM('Control Sample Data'!G$3:G$98)&gt;10,IF(AND(ISNUMBER('Control Sample Data'!G135),'Control Sample Data'!G135&lt;$B$1,'Control Sample Data'!G135&gt;0),'Control Sample Data'!G135,$B$1),"")</f>
        <v/>
      </c>
      <c r="T136" s="15" t="str">
        <f>IF(SUM('Control Sample Data'!H$3:H$98)&gt;10,IF(AND(ISNUMBER('Control Sample Data'!H135),'Control Sample Data'!H135&lt;$B$1,'Control Sample Data'!H135&gt;0),'Control Sample Data'!H135,$B$1),"")</f>
        <v/>
      </c>
      <c r="U136" s="15" t="str">
        <f>IF(SUM('Control Sample Data'!I$3:I$98)&gt;10,IF(AND(ISNUMBER('Control Sample Data'!I135),'Control Sample Data'!I135&lt;$B$1,'Control Sample Data'!I135&gt;0),'Control Sample Data'!I135,$B$1),"")</f>
        <v/>
      </c>
      <c r="V136" s="15" t="str">
        <f>IF(SUM('Control Sample Data'!J$3:J$98)&gt;10,IF(AND(ISNUMBER('Control Sample Data'!J135),'Control Sample Data'!J135&lt;$B$1,'Control Sample Data'!J135&gt;0),'Control Sample Data'!J135,$B$1),"")</f>
        <v/>
      </c>
      <c r="W136" s="15" t="str">
        <f>IF(SUM('Control Sample Data'!K$3:K$98)&gt;10,IF(AND(ISNUMBER('Control Sample Data'!K135),'Control Sample Data'!K135&lt;$B$1,'Control Sample Data'!K135&gt;0),'Control Sample Data'!K135,$B$1),"")</f>
        <v/>
      </c>
      <c r="X136" s="15" t="str">
        <f>IF(SUM('Control Sample Data'!L$3:L$98)&gt;10,IF(AND(ISNUMBER('Control Sample Data'!L135),'Control Sample Data'!L135&lt;$B$1,'Control Sample Data'!L135&gt;0),'Control Sample Data'!L135,$B$1),"")</f>
        <v/>
      </c>
      <c r="Y136" s="15" t="str">
        <f>IF(SUM('Control Sample Data'!M$3:M$98)&gt;10,IF(AND(ISNUMBER('Control Sample Data'!M135),'Control Sample Data'!M135&lt;$B$1,'Control Sample Data'!M135&gt;0),'Control Sample Data'!M135,$B$1),"")</f>
        <v/>
      </c>
      <c r="AT136" s="34" t="str">
        <f t="shared" si="130"/>
        <v/>
      </c>
      <c r="AU136" s="34" t="str">
        <f t="shared" si="131"/>
        <v/>
      </c>
      <c r="AV136" s="34" t="str">
        <f t="shared" si="132"/>
        <v/>
      </c>
      <c r="AW136" s="34" t="str">
        <f t="shared" si="133"/>
        <v/>
      </c>
      <c r="AX136" s="34" t="str">
        <f t="shared" si="134"/>
        <v/>
      </c>
      <c r="AY136" s="34" t="str">
        <f t="shared" si="135"/>
        <v/>
      </c>
      <c r="AZ136" s="34" t="str">
        <f t="shared" si="136"/>
        <v/>
      </c>
      <c r="BA136" s="34" t="str">
        <f t="shared" si="137"/>
        <v/>
      </c>
      <c r="BB136" s="34" t="str">
        <f t="shared" si="138"/>
        <v/>
      </c>
      <c r="BC136" s="34" t="str">
        <f t="shared" si="139"/>
        <v/>
      </c>
      <c r="BD136" s="34" t="str">
        <f t="shared" si="117"/>
        <v/>
      </c>
      <c r="BE136" s="34" t="str">
        <f t="shared" si="118"/>
        <v/>
      </c>
      <c r="BF136" s="34" t="str">
        <f t="shared" si="119"/>
        <v/>
      </c>
      <c r="BG136" s="34" t="str">
        <f t="shared" si="120"/>
        <v/>
      </c>
      <c r="BH136" s="34" t="str">
        <f t="shared" si="121"/>
        <v/>
      </c>
      <c r="BI136" s="34" t="str">
        <f t="shared" si="122"/>
        <v/>
      </c>
      <c r="BJ136" s="34" t="str">
        <f t="shared" si="123"/>
        <v/>
      </c>
      <c r="BK136" s="34" t="str">
        <f t="shared" si="124"/>
        <v/>
      </c>
      <c r="BL136" s="34" t="str">
        <f t="shared" si="125"/>
        <v/>
      </c>
      <c r="BM136" s="34" t="str">
        <f t="shared" si="126"/>
        <v/>
      </c>
      <c r="BN136" s="36" t="e">
        <f t="shared" si="127"/>
        <v>#DIV/0!</v>
      </c>
      <c r="BO136" s="36" t="e">
        <f t="shared" si="128"/>
        <v>#DIV/0!</v>
      </c>
      <c r="BP136" s="37" t="str">
        <f t="shared" si="140"/>
        <v/>
      </c>
      <c r="BQ136" s="37" t="str">
        <f t="shared" si="141"/>
        <v/>
      </c>
      <c r="BR136" s="37" t="str">
        <f t="shared" si="142"/>
        <v/>
      </c>
      <c r="BS136" s="37" t="str">
        <f t="shared" si="143"/>
        <v/>
      </c>
      <c r="BT136" s="37" t="str">
        <f t="shared" si="144"/>
        <v/>
      </c>
      <c r="BU136" s="37" t="str">
        <f t="shared" si="145"/>
        <v/>
      </c>
      <c r="BV136" s="37" t="str">
        <f t="shared" si="146"/>
        <v/>
      </c>
      <c r="BW136" s="37" t="str">
        <f t="shared" si="147"/>
        <v/>
      </c>
      <c r="BX136" s="37" t="str">
        <f t="shared" si="148"/>
        <v/>
      </c>
      <c r="BY136" s="37" t="str">
        <f t="shared" si="149"/>
        <v/>
      </c>
      <c r="BZ136" s="37" t="str">
        <f t="shared" si="150"/>
        <v/>
      </c>
      <c r="CA136" s="37" t="str">
        <f t="shared" si="151"/>
        <v/>
      </c>
      <c r="CB136" s="37" t="str">
        <f t="shared" si="152"/>
        <v/>
      </c>
      <c r="CC136" s="37" t="str">
        <f t="shared" si="153"/>
        <v/>
      </c>
      <c r="CD136" s="37" t="str">
        <f t="shared" si="154"/>
        <v/>
      </c>
      <c r="CE136" s="37" t="str">
        <f t="shared" si="155"/>
        <v/>
      </c>
      <c r="CF136" s="37" t="str">
        <f t="shared" si="156"/>
        <v/>
      </c>
      <c r="CG136" s="37" t="str">
        <f t="shared" si="157"/>
        <v/>
      </c>
      <c r="CH136" s="37" t="str">
        <f t="shared" si="158"/>
        <v/>
      </c>
      <c r="CI136" s="37" t="str">
        <f t="shared" si="159"/>
        <v/>
      </c>
    </row>
    <row r="137" spans="1:87" ht="12.75">
      <c r="A137" s="16"/>
      <c r="B137" s="14" t="str">
        <f>IF('Gene Table'!D136="","",'Gene Table'!D136)</f>
        <v>NM_000940</v>
      </c>
      <c r="C137" s="14" t="s">
        <v>157</v>
      </c>
      <c r="D137" s="15" t="str">
        <f>IF(SUM('Test Sample Data'!D$3:D$98)&gt;10,IF(AND(ISNUMBER('Test Sample Data'!D136),'Test Sample Data'!D136&lt;$B$1,'Test Sample Data'!D136&gt;0),'Test Sample Data'!D136,$B$1),"")</f>
        <v/>
      </c>
      <c r="E137" s="15" t="str">
        <f>IF(SUM('Test Sample Data'!E$3:E$98)&gt;10,IF(AND(ISNUMBER('Test Sample Data'!E136),'Test Sample Data'!E136&lt;$B$1,'Test Sample Data'!E136&gt;0),'Test Sample Data'!E136,$B$1),"")</f>
        <v/>
      </c>
      <c r="F137" s="15" t="str">
        <f>IF(SUM('Test Sample Data'!F$3:F$98)&gt;10,IF(AND(ISNUMBER('Test Sample Data'!F136),'Test Sample Data'!F136&lt;$B$1,'Test Sample Data'!F136&gt;0),'Test Sample Data'!F136,$B$1),"")</f>
        <v/>
      </c>
      <c r="G137" s="15" t="str">
        <f>IF(SUM('Test Sample Data'!G$3:G$98)&gt;10,IF(AND(ISNUMBER('Test Sample Data'!G136),'Test Sample Data'!G136&lt;$B$1,'Test Sample Data'!G136&gt;0),'Test Sample Data'!G136,$B$1),"")</f>
        <v/>
      </c>
      <c r="H137" s="15" t="str">
        <f>IF(SUM('Test Sample Data'!H$3:H$98)&gt;10,IF(AND(ISNUMBER('Test Sample Data'!H136),'Test Sample Data'!H136&lt;$B$1,'Test Sample Data'!H136&gt;0),'Test Sample Data'!H136,$B$1),"")</f>
        <v/>
      </c>
      <c r="I137" s="15" t="str">
        <f>IF(SUM('Test Sample Data'!I$3:I$98)&gt;10,IF(AND(ISNUMBER('Test Sample Data'!I136),'Test Sample Data'!I136&lt;$B$1,'Test Sample Data'!I136&gt;0),'Test Sample Data'!I136,$B$1),"")</f>
        <v/>
      </c>
      <c r="J137" s="15" t="str">
        <f>IF(SUM('Test Sample Data'!J$3:J$98)&gt;10,IF(AND(ISNUMBER('Test Sample Data'!J136),'Test Sample Data'!J136&lt;$B$1,'Test Sample Data'!J136&gt;0),'Test Sample Data'!J136,$B$1),"")</f>
        <v/>
      </c>
      <c r="K137" s="15" t="str">
        <f>IF(SUM('Test Sample Data'!K$3:K$98)&gt;10,IF(AND(ISNUMBER('Test Sample Data'!K136),'Test Sample Data'!K136&lt;$B$1,'Test Sample Data'!K136&gt;0),'Test Sample Data'!K136,$B$1),"")</f>
        <v/>
      </c>
      <c r="L137" s="15" t="str">
        <f>IF(SUM('Test Sample Data'!L$3:L$98)&gt;10,IF(AND(ISNUMBER('Test Sample Data'!L136),'Test Sample Data'!L136&lt;$B$1,'Test Sample Data'!L136&gt;0),'Test Sample Data'!L136,$B$1),"")</f>
        <v/>
      </c>
      <c r="M137" s="15" t="str">
        <f>IF(SUM('Test Sample Data'!M$3:M$98)&gt;10,IF(AND(ISNUMBER('Test Sample Data'!M136),'Test Sample Data'!M136&lt;$B$1,'Test Sample Data'!M136&gt;0),'Test Sample Data'!M136,$B$1),"")</f>
        <v/>
      </c>
      <c r="N137" s="15" t="str">
        <f>'Gene Table'!D136</f>
        <v>NM_000940</v>
      </c>
      <c r="O137" s="14" t="s">
        <v>157</v>
      </c>
      <c r="P137" s="15" t="str">
        <f>IF(SUM('Control Sample Data'!D$3:D$98)&gt;10,IF(AND(ISNUMBER('Control Sample Data'!D136),'Control Sample Data'!D136&lt;$B$1,'Control Sample Data'!D136&gt;0),'Control Sample Data'!D136,$B$1),"")</f>
        <v/>
      </c>
      <c r="Q137" s="15" t="str">
        <f>IF(SUM('Control Sample Data'!E$3:E$98)&gt;10,IF(AND(ISNUMBER('Control Sample Data'!E136),'Control Sample Data'!E136&lt;$B$1,'Control Sample Data'!E136&gt;0),'Control Sample Data'!E136,$B$1),"")</f>
        <v/>
      </c>
      <c r="R137" s="15" t="str">
        <f>IF(SUM('Control Sample Data'!F$3:F$98)&gt;10,IF(AND(ISNUMBER('Control Sample Data'!F136),'Control Sample Data'!F136&lt;$B$1,'Control Sample Data'!F136&gt;0),'Control Sample Data'!F136,$B$1),"")</f>
        <v/>
      </c>
      <c r="S137" s="15" t="str">
        <f>IF(SUM('Control Sample Data'!G$3:G$98)&gt;10,IF(AND(ISNUMBER('Control Sample Data'!G136),'Control Sample Data'!G136&lt;$B$1,'Control Sample Data'!G136&gt;0),'Control Sample Data'!G136,$B$1),"")</f>
        <v/>
      </c>
      <c r="T137" s="15" t="str">
        <f>IF(SUM('Control Sample Data'!H$3:H$98)&gt;10,IF(AND(ISNUMBER('Control Sample Data'!H136),'Control Sample Data'!H136&lt;$B$1,'Control Sample Data'!H136&gt;0),'Control Sample Data'!H136,$B$1),"")</f>
        <v/>
      </c>
      <c r="U137" s="15" t="str">
        <f>IF(SUM('Control Sample Data'!I$3:I$98)&gt;10,IF(AND(ISNUMBER('Control Sample Data'!I136),'Control Sample Data'!I136&lt;$B$1,'Control Sample Data'!I136&gt;0),'Control Sample Data'!I136,$B$1),"")</f>
        <v/>
      </c>
      <c r="V137" s="15" t="str">
        <f>IF(SUM('Control Sample Data'!J$3:J$98)&gt;10,IF(AND(ISNUMBER('Control Sample Data'!J136),'Control Sample Data'!J136&lt;$B$1,'Control Sample Data'!J136&gt;0),'Control Sample Data'!J136,$B$1),"")</f>
        <v/>
      </c>
      <c r="W137" s="15" t="str">
        <f>IF(SUM('Control Sample Data'!K$3:K$98)&gt;10,IF(AND(ISNUMBER('Control Sample Data'!K136),'Control Sample Data'!K136&lt;$B$1,'Control Sample Data'!K136&gt;0),'Control Sample Data'!K136,$B$1),"")</f>
        <v/>
      </c>
      <c r="X137" s="15" t="str">
        <f>IF(SUM('Control Sample Data'!L$3:L$98)&gt;10,IF(AND(ISNUMBER('Control Sample Data'!L136),'Control Sample Data'!L136&lt;$B$1,'Control Sample Data'!L136&gt;0),'Control Sample Data'!L136,$B$1),"")</f>
        <v/>
      </c>
      <c r="Y137" s="15" t="str">
        <f>IF(SUM('Control Sample Data'!M$3:M$98)&gt;10,IF(AND(ISNUMBER('Control Sample Data'!M136),'Control Sample Data'!M136&lt;$B$1,'Control Sample Data'!M136&gt;0),'Control Sample Data'!M136,$B$1),"")</f>
        <v/>
      </c>
      <c r="AT137" s="34" t="str">
        <f t="shared" si="130"/>
        <v/>
      </c>
      <c r="AU137" s="34" t="str">
        <f t="shared" si="131"/>
        <v/>
      </c>
      <c r="AV137" s="34" t="str">
        <f t="shared" si="132"/>
        <v/>
      </c>
      <c r="AW137" s="34" t="str">
        <f t="shared" si="133"/>
        <v/>
      </c>
      <c r="AX137" s="34" t="str">
        <f t="shared" si="134"/>
        <v/>
      </c>
      <c r="AY137" s="34" t="str">
        <f t="shared" si="135"/>
        <v/>
      </c>
      <c r="AZ137" s="34" t="str">
        <f t="shared" si="136"/>
        <v/>
      </c>
      <c r="BA137" s="34" t="str">
        <f t="shared" si="137"/>
        <v/>
      </c>
      <c r="BB137" s="34" t="str">
        <f t="shared" si="138"/>
        <v/>
      </c>
      <c r="BC137" s="34" t="str">
        <f t="shared" si="139"/>
        <v/>
      </c>
      <c r="BD137" s="34" t="str">
        <f t="shared" si="117"/>
        <v/>
      </c>
      <c r="BE137" s="34" t="str">
        <f t="shared" si="118"/>
        <v/>
      </c>
      <c r="BF137" s="34" t="str">
        <f t="shared" si="119"/>
        <v/>
      </c>
      <c r="BG137" s="34" t="str">
        <f t="shared" si="120"/>
        <v/>
      </c>
      <c r="BH137" s="34" t="str">
        <f t="shared" si="121"/>
        <v/>
      </c>
      <c r="BI137" s="34" t="str">
        <f t="shared" si="122"/>
        <v/>
      </c>
      <c r="BJ137" s="34" t="str">
        <f t="shared" si="123"/>
        <v/>
      </c>
      <c r="BK137" s="34" t="str">
        <f t="shared" si="124"/>
        <v/>
      </c>
      <c r="BL137" s="34" t="str">
        <f t="shared" si="125"/>
        <v/>
      </c>
      <c r="BM137" s="34" t="str">
        <f t="shared" si="126"/>
        <v/>
      </c>
      <c r="BN137" s="36" t="e">
        <f t="shared" si="127"/>
        <v>#DIV/0!</v>
      </c>
      <c r="BO137" s="36" t="e">
        <f t="shared" si="128"/>
        <v>#DIV/0!</v>
      </c>
      <c r="BP137" s="37" t="str">
        <f t="shared" si="140"/>
        <v/>
      </c>
      <c r="BQ137" s="37" t="str">
        <f t="shared" si="141"/>
        <v/>
      </c>
      <c r="BR137" s="37" t="str">
        <f t="shared" si="142"/>
        <v/>
      </c>
      <c r="BS137" s="37" t="str">
        <f t="shared" si="143"/>
        <v/>
      </c>
      <c r="BT137" s="37" t="str">
        <f t="shared" si="144"/>
        <v/>
      </c>
      <c r="BU137" s="37" t="str">
        <f t="shared" si="145"/>
        <v/>
      </c>
      <c r="BV137" s="37" t="str">
        <f t="shared" si="146"/>
        <v/>
      </c>
      <c r="BW137" s="37" t="str">
        <f t="shared" si="147"/>
        <v/>
      </c>
      <c r="BX137" s="37" t="str">
        <f t="shared" si="148"/>
        <v/>
      </c>
      <c r="BY137" s="37" t="str">
        <f t="shared" si="149"/>
        <v/>
      </c>
      <c r="BZ137" s="37" t="str">
        <f t="shared" si="150"/>
        <v/>
      </c>
      <c r="CA137" s="37" t="str">
        <f t="shared" si="151"/>
        <v/>
      </c>
      <c r="CB137" s="37" t="str">
        <f t="shared" si="152"/>
        <v/>
      </c>
      <c r="CC137" s="37" t="str">
        <f t="shared" si="153"/>
        <v/>
      </c>
      <c r="CD137" s="37" t="str">
        <f t="shared" si="154"/>
        <v/>
      </c>
      <c r="CE137" s="37" t="str">
        <f t="shared" si="155"/>
        <v/>
      </c>
      <c r="CF137" s="37" t="str">
        <f t="shared" si="156"/>
        <v/>
      </c>
      <c r="CG137" s="37" t="str">
        <f t="shared" si="157"/>
        <v/>
      </c>
      <c r="CH137" s="37" t="str">
        <f t="shared" si="158"/>
        <v/>
      </c>
      <c r="CI137" s="37" t="str">
        <f t="shared" si="159"/>
        <v/>
      </c>
    </row>
    <row r="138" spans="1:87" ht="12.75">
      <c r="A138" s="16"/>
      <c r="B138" s="14" t="str">
        <f>IF('Gene Table'!D137="","",'Gene Table'!D137)</f>
        <v>NM_005035</v>
      </c>
      <c r="C138" s="14" t="s">
        <v>161</v>
      </c>
      <c r="D138" s="15" t="str">
        <f>IF(SUM('Test Sample Data'!D$3:D$98)&gt;10,IF(AND(ISNUMBER('Test Sample Data'!D137),'Test Sample Data'!D137&lt;$B$1,'Test Sample Data'!D137&gt;0),'Test Sample Data'!D137,$B$1),"")</f>
        <v/>
      </c>
      <c r="E138" s="15" t="str">
        <f>IF(SUM('Test Sample Data'!E$3:E$98)&gt;10,IF(AND(ISNUMBER('Test Sample Data'!E137),'Test Sample Data'!E137&lt;$B$1,'Test Sample Data'!E137&gt;0),'Test Sample Data'!E137,$B$1),"")</f>
        <v/>
      </c>
      <c r="F138" s="15" t="str">
        <f>IF(SUM('Test Sample Data'!F$3:F$98)&gt;10,IF(AND(ISNUMBER('Test Sample Data'!F137),'Test Sample Data'!F137&lt;$B$1,'Test Sample Data'!F137&gt;0),'Test Sample Data'!F137,$B$1),"")</f>
        <v/>
      </c>
      <c r="G138" s="15" t="str">
        <f>IF(SUM('Test Sample Data'!G$3:G$98)&gt;10,IF(AND(ISNUMBER('Test Sample Data'!G137),'Test Sample Data'!G137&lt;$B$1,'Test Sample Data'!G137&gt;0),'Test Sample Data'!G137,$B$1),"")</f>
        <v/>
      </c>
      <c r="H138" s="15" t="str">
        <f>IF(SUM('Test Sample Data'!H$3:H$98)&gt;10,IF(AND(ISNUMBER('Test Sample Data'!H137),'Test Sample Data'!H137&lt;$B$1,'Test Sample Data'!H137&gt;0),'Test Sample Data'!H137,$B$1),"")</f>
        <v/>
      </c>
      <c r="I138" s="15" t="str">
        <f>IF(SUM('Test Sample Data'!I$3:I$98)&gt;10,IF(AND(ISNUMBER('Test Sample Data'!I137),'Test Sample Data'!I137&lt;$B$1,'Test Sample Data'!I137&gt;0),'Test Sample Data'!I137,$B$1),"")</f>
        <v/>
      </c>
      <c r="J138" s="15" t="str">
        <f>IF(SUM('Test Sample Data'!J$3:J$98)&gt;10,IF(AND(ISNUMBER('Test Sample Data'!J137),'Test Sample Data'!J137&lt;$B$1,'Test Sample Data'!J137&gt;0),'Test Sample Data'!J137,$B$1),"")</f>
        <v/>
      </c>
      <c r="K138" s="15" t="str">
        <f>IF(SUM('Test Sample Data'!K$3:K$98)&gt;10,IF(AND(ISNUMBER('Test Sample Data'!K137),'Test Sample Data'!K137&lt;$B$1,'Test Sample Data'!K137&gt;0),'Test Sample Data'!K137,$B$1),"")</f>
        <v/>
      </c>
      <c r="L138" s="15" t="str">
        <f>IF(SUM('Test Sample Data'!L$3:L$98)&gt;10,IF(AND(ISNUMBER('Test Sample Data'!L137),'Test Sample Data'!L137&lt;$B$1,'Test Sample Data'!L137&gt;0),'Test Sample Data'!L137,$B$1),"")</f>
        <v/>
      </c>
      <c r="M138" s="15" t="str">
        <f>IF(SUM('Test Sample Data'!M$3:M$98)&gt;10,IF(AND(ISNUMBER('Test Sample Data'!M137),'Test Sample Data'!M137&lt;$B$1,'Test Sample Data'!M137&gt;0),'Test Sample Data'!M137,$B$1),"")</f>
        <v/>
      </c>
      <c r="N138" s="15" t="str">
        <f>'Gene Table'!D137</f>
        <v>NM_005035</v>
      </c>
      <c r="O138" s="14" t="s">
        <v>161</v>
      </c>
      <c r="P138" s="15" t="str">
        <f>IF(SUM('Control Sample Data'!D$3:D$98)&gt;10,IF(AND(ISNUMBER('Control Sample Data'!D137),'Control Sample Data'!D137&lt;$B$1,'Control Sample Data'!D137&gt;0),'Control Sample Data'!D137,$B$1),"")</f>
        <v/>
      </c>
      <c r="Q138" s="15" t="str">
        <f>IF(SUM('Control Sample Data'!E$3:E$98)&gt;10,IF(AND(ISNUMBER('Control Sample Data'!E137),'Control Sample Data'!E137&lt;$B$1,'Control Sample Data'!E137&gt;0),'Control Sample Data'!E137,$B$1),"")</f>
        <v/>
      </c>
      <c r="R138" s="15" t="str">
        <f>IF(SUM('Control Sample Data'!F$3:F$98)&gt;10,IF(AND(ISNUMBER('Control Sample Data'!F137),'Control Sample Data'!F137&lt;$B$1,'Control Sample Data'!F137&gt;0),'Control Sample Data'!F137,$B$1),"")</f>
        <v/>
      </c>
      <c r="S138" s="15" t="str">
        <f>IF(SUM('Control Sample Data'!G$3:G$98)&gt;10,IF(AND(ISNUMBER('Control Sample Data'!G137),'Control Sample Data'!G137&lt;$B$1,'Control Sample Data'!G137&gt;0),'Control Sample Data'!G137,$B$1),"")</f>
        <v/>
      </c>
      <c r="T138" s="15" t="str">
        <f>IF(SUM('Control Sample Data'!H$3:H$98)&gt;10,IF(AND(ISNUMBER('Control Sample Data'!H137),'Control Sample Data'!H137&lt;$B$1,'Control Sample Data'!H137&gt;0),'Control Sample Data'!H137,$B$1),"")</f>
        <v/>
      </c>
      <c r="U138" s="15" t="str">
        <f>IF(SUM('Control Sample Data'!I$3:I$98)&gt;10,IF(AND(ISNUMBER('Control Sample Data'!I137),'Control Sample Data'!I137&lt;$B$1,'Control Sample Data'!I137&gt;0),'Control Sample Data'!I137,$B$1),"")</f>
        <v/>
      </c>
      <c r="V138" s="15" t="str">
        <f>IF(SUM('Control Sample Data'!J$3:J$98)&gt;10,IF(AND(ISNUMBER('Control Sample Data'!J137),'Control Sample Data'!J137&lt;$B$1,'Control Sample Data'!J137&gt;0),'Control Sample Data'!J137,$B$1),"")</f>
        <v/>
      </c>
      <c r="W138" s="15" t="str">
        <f>IF(SUM('Control Sample Data'!K$3:K$98)&gt;10,IF(AND(ISNUMBER('Control Sample Data'!K137),'Control Sample Data'!K137&lt;$B$1,'Control Sample Data'!K137&gt;0),'Control Sample Data'!K137,$B$1),"")</f>
        <v/>
      </c>
      <c r="X138" s="15" t="str">
        <f>IF(SUM('Control Sample Data'!L$3:L$98)&gt;10,IF(AND(ISNUMBER('Control Sample Data'!L137),'Control Sample Data'!L137&lt;$B$1,'Control Sample Data'!L137&gt;0),'Control Sample Data'!L137,$B$1),"")</f>
        <v/>
      </c>
      <c r="Y138" s="15" t="str">
        <f>IF(SUM('Control Sample Data'!M$3:M$98)&gt;10,IF(AND(ISNUMBER('Control Sample Data'!M137),'Control Sample Data'!M137&lt;$B$1,'Control Sample Data'!M137&gt;0),'Control Sample Data'!M137,$B$1),"")</f>
        <v/>
      </c>
      <c r="AT138" s="34" t="str">
        <f t="shared" si="130"/>
        <v/>
      </c>
      <c r="AU138" s="34" t="str">
        <f t="shared" si="131"/>
        <v/>
      </c>
      <c r="AV138" s="34" t="str">
        <f t="shared" si="132"/>
        <v/>
      </c>
      <c r="AW138" s="34" t="str">
        <f t="shared" si="133"/>
        <v/>
      </c>
      <c r="AX138" s="34" t="str">
        <f t="shared" si="134"/>
        <v/>
      </c>
      <c r="AY138" s="34" t="str">
        <f t="shared" si="135"/>
        <v/>
      </c>
      <c r="AZ138" s="34" t="str">
        <f t="shared" si="136"/>
        <v/>
      </c>
      <c r="BA138" s="34" t="str">
        <f t="shared" si="137"/>
        <v/>
      </c>
      <c r="BB138" s="34" t="str">
        <f t="shared" si="138"/>
        <v/>
      </c>
      <c r="BC138" s="34" t="str">
        <f t="shared" si="139"/>
        <v/>
      </c>
      <c r="BD138" s="34" t="str">
        <f t="shared" si="117"/>
        <v/>
      </c>
      <c r="BE138" s="34" t="str">
        <f t="shared" si="118"/>
        <v/>
      </c>
      <c r="BF138" s="34" t="str">
        <f t="shared" si="119"/>
        <v/>
      </c>
      <c r="BG138" s="34" t="str">
        <f t="shared" si="120"/>
        <v/>
      </c>
      <c r="BH138" s="34" t="str">
        <f t="shared" si="121"/>
        <v/>
      </c>
      <c r="BI138" s="34" t="str">
        <f t="shared" si="122"/>
        <v/>
      </c>
      <c r="BJ138" s="34" t="str">
        <f t="shared" si="123"/>
        <v/>
      </c>
      <c r="BK138" s="34" t="str">
        <f t="shared" si="124"/>
        <v/>
      </c>
      <c r="BL138" s="34" t="str">
        <f t="shared" si="125"/>
        <v/>
      </c>
      <c r="BM138" s="34" t="str">
        <f t="shared" si="126"/>
        <v/>
      </c>
      <c r="BN138" s="36" t="e">
        <f t="shared" si="127"/>
        <v>#DIV/0!</v>
      </c>
      <c r="BO138" s="36" t="e">
        <f t="shared" si="128"/>
        <v>#DIV/0!</v>
      </c>
      <c r="BP138" s="37" t="str">
        <f t="shared" si="140"/>
        <v/>
      </c>
      <c r="BQ138" s="37" t="str">
        <f t="shared" si="141"/>
        <v/>
      </c>
      <c r="BR138" s="37" t="str">
        <f t="shared" si="142"/>
        <v/>
      </c>
      <c r="BS138" s="37" t="str">
        <f t="shared" si="143"/>
        <v/>
      </c>
      <c r="BT138" s="37" t="str">
        <f t="shared" si="144"/>
        <v/>
      </c>
      <c r="BU138" s="37" t="str">
        <f t="shared" si="145"/>
        <v/>
      </c>
      <c r="BV138" s="37" t="str">
        <f t="shared" si="146"/>
        <v/>
      </c>
      <c r="BW138" s="37" t="str">
        <f t="shared" si="147"/>
        <v/>
      </c>
      <c r="BX138" s="37" t="str">
        <f t="shared" si="148"/>
        <v/>
      </c>
      <c r="BY138" s="37" t="str">
        <f t="shared" si="149"/>
        <v/>
      </c>
      <c r="BZ138" s="37" t="str">
        <f t="shared" si="150"/>
        <v/>
      </c>
      <c r="CA138" s="37" t="str">
        <f t="shared" si="151"/>
        <v/>
      </c>
      <c r="CB138" s="37" t="str">
        <f t="shared" si="152"/>
        <v/>
      </c>
      <c r="CC138" s="37" t="str">
        <f t="shared" si="153"/>
        <v/>
      </c>
      <c r="CD138" s="37" t="str">
        <f t="shared" si="154"/>
        <v/>
      </c>
      <c r="CE138" s="37" t="str">
        <f t="shared" si="155"/>
        <v/>
      </c>
      <c r="CF138" s="37" t="str">
        <f t="shared" si="156"/>
        <v/>
      </c>
      <c r="CG138" s="37" t="str">
        <f t="shared" si="157"/>
        <v/>
      </c>
      <c r="CH138" s="37" t="str">
        <f t="shared" si="158"/>
        <v/>
      </c>
      <c r="CI138" s="37" t="str">
        <f t="shared" si="159"/>
        <v/>
      </c>
    </row>
    <row r="139" spans="1:87" ht="12.75">
      <c r="A139" s="16"/>
      <c r="B139" s="14" t="str">
        <f>IF('Gene Table'!D138="","",'Gene Table'!D138)</f>
        <v>NM_001018111</v>
      </c>
      <c r="C139" s="14" t="s">
        <v>165</v>
      </c>
      <c r="D139" s="15" t="str">
        <f>IF(SUM('Test Sample Data'!D$3:D$98)&gt;10,IF(AND(ISNUMBER('Test Sample Data'!D138),'Test Sample Data'!D138&lt;$B$1,'Test Sample Data'!D138&gt;0),'Test Sample Data'!D138,$B$1),"")</f>
        <v/>
      </c>
      <c r="E139" s="15" t="str">
        <f>IF(SUM('Test Sample Data'!E$3:E$98)&gt;10,IF(AND(ISNUMBER('Test Sample Data'!E138),'Test Sample Data'!E138&lt;$B$1,'Test Sample Data'!E138&gt;0),'Test Sample Data'!E138,$B$1),"")</f>
        <v/>
      </c>
      <c r="F139" s="15" t="str">
        <f>IF(SUM('Test Sample Data'!F$3:F$98)&gt;10,IF(AND(ISNUMBER('Test Sample Data'!F138),'Test Sample Data'!F138&lt;$B$1,'Test Sample Data'!F138&gt;0),'Test Sample Data'!F138,$B$1),"")</f>
        <v/>
      </c>
      <c r="G139" s="15" t="str">
        <f>IF(SUM('Test Sample Data'!G$3:G$98)&gt;10,IF(AND(ISNUMBER('Test Sample Data'!G138),'Test Sample Data'!G138&lt;$B$1,'Test Sample Data'!G138&gt;0),'Test Sample Data'!G138,$B$1),"")</f>
        <v/>
      </c>
      <c r="H139" s="15" t="str">
        <f>IF(SUM('Test Sample Data'!H$3:H$98)&gt;10,IF(AND(ISNUMBER('Test Sample Data'!H138),'Test Sample Data'!H138&lt;$B$1,'Test Sample Data'!H138&gt;0),'Test Sample Data'!H138,$B$1),"")</f>
        <v/>
      </c>
      <c r="I139" s="15" t="str">
        <f>IF(SUM('Test Sample Data'!I$3:I$98)&gt;10,IF(AND(ISNUMBER('Test Sample Data'!I138),'Test Sample Data'!I138&lt;$B$1,'Test Sample Data'!I138&gt;0),'Test Sample Data'!I138,$B$1),"")</f>
        <v/>
      </c>
      <c r="J139" s="15" t="str">
        <f>IF(SUM('Test Sample Data'!J$3:J$98)&gt;10,IF(AND(ISNUMBER('Test Sample Data'!J138),'Test Sample Data'!J138&lt;$B$1,'Test Sample Data'!J138&gt;0),'Test Sample Data'!J138,$B$1),"")</f>
        <v/>
      </c>
      <c r="K139" s="15" t="str">
        <f>IF(SUM('Test Sample Data'!K$3:K$98)&gt;10,IF(AND(ISNUMBER('Test Sample Data'!K138),'Test Sample Data'!K138&lt;$B$1,'Test Sample Data'!K138&gt;0),'Test Sample Data'!K138,$B$1),"")</f>
        <v/>
      </c>
      <c r="L139" s="15" t="str">
        <f>IF(SUM('Test Sample Data'!L$3:L$98)&gt;10,IF(AND(ISNUMBER('Test Sample Data'!L138),'Test Sample Data'!L138&lt;$B$1,'Test Sample Data'!L138&gt;0),'Test Sample Data'!L138,$B$1),"")</f>
        <v/>
      </c>
      <c r="M139" s="15" t="str">
        <f>IF(SUM('Test Sample Data'!M$3:M$98)&gt;10,IF(AND(ISNUMBER('Test Sample Data'!M138),'Test Sample Data'!M138&lt;$B$1,'Test Sample Data'!M138&gt;0),'Test Sample Data'!M138,$B$1),"")</f>
        <v/>
      </c>
      <c r="N139" s="15" t="str">
        <f>'Gene Table'!D138</f>
        <v>NM_001018111</v>
      </c>
      <c r="O139" s="14" t="s">
        <v>165</v>
      </c>
      <c r="P139" s="15" t="str">
        <f>IF(SUM('Control Sample Data'!D$3:D$98)&gt;10,IF(AND(ISNUMBER('Control Sample Data'!D138),'Control Sample Data'!D138&lt;$B$1,'Control Sample Data'!D138&gt;0),'Control Sample Data'!D138,$B$1),"")</f>
        <v/>
      </c>
      <c r="Q139" s="15" t="str">
        <f>IF(SUM('Control Sample Data'!E$3:E$98)&gt;10,IF(AND(ISNUMBER('Control Sample Data'!E138),'Control Sample Data'!E138&lt;$B$1,'Control Sample Data'!E138&gt;0),'Control Sample Data'!E138,$B$1),"")</f>
        <v/>
      </c>
      <c r="R139" s="15" t="str">
        <f>IF(SUM('Control Sample Data'!F$3:F$98)&gt;10,IF(AND(ISNUMBER('Control Sample Data'!F138),'Control Sample Data'!F138&lt;$B$1,'Control Sample Data'!F138&gt;0),'Control Sample Data'!F138,$B$1),"")</f>
        <v/>
      </c>
      <c r="S139" s="15" t="str">
        <f>IF(SUM('Control Sample Data'!G$3:G$98)&gt;10,IF(AND(ISNUMBER('Control Sample Data'!G138),'Control Sample Data'!G138&lt;$B$1,'Control Sample Data'!G138&gt;0),'Control Sample Data'!G138,$B$1),"")</f>
        <v/>
      </c>
      <c r="T139" s="15" t="str">
        <f>IF(SUM('Control Sample Data'!H$3:H$98)&gt;10,IF(AND(ISNUMBER('Control Sample Data'!H138),'Control Sample Data'!H138&lt;$B$1,'Control Sample Data'!H138&gt;0),'Control Sample Data'!H138,$B$1),"")</f>
        <v/>
      </c>
      <c r="U139" s="15" t="str">
        <f>IF(SUM('Control Sample Data'!I$3:I$98)&gt;10,IF(AND(ISNUMBER('Control Sample Data'!I138),'Control Sample Data'!I138&lt;$B$1,'Control Sample Data'!I138&gt;0),'Control Sample Data'!I138,$B$1),"")</f>
        <v/>
      </c>
      <c r="V139" s="15" t="str">
        <f>IF(SUM('Control Sample Data'!J$3:J$98)&gt;10,IF(AND(ISNUMBER('Control Sample Data'!J138),'Control Sample Data'!J138&lt;$B$1,'Control Sample Data'!J138&gt;0),'Control Sample Data'!J138,$B$1),"")</f>
        <v/>
      </c>
      <c r="W139" s="15" t="str">
        <f>IF(SUM('Control Sample Data'!K$3:K$98)&gt;10,IF(AND(ISNUMBER('Control Sample Data'!K138),'Control Sample Data'!K138&lt;$B$1,'Control Sample Data'!K138&gt;0),'Control Sample Data'!K138,$B$1),"")</f>
        <v/>
      </c>
      <c r="X139" s="15" t="str">
        <f>IF(SUM('Control Sample Data'!L$3:L$98)&gt;10,IF(AND(ISNUMBER('Control Sample Data'!L138),'Control Sample Data'!L138&lt;$B$1,'Control Sample Data'!L138&gt;0),'Control Sample Data'!L138,$B$1),"")</f>
        <v/>
      </c>
      <c r="Y139" s="15" t="str">
        <f>IF(SUM('Control Sample Data'!M$3:M$98)&gt;10,IF(AND(ISNUMBER('Control Sample Data'!M138),'Control Sample Data'!M138&lt;$B$1,'Control Sample Data'!M138&gt;0),'Control Sample Data'!M138,$B$1),"")</f>
        <v/>
      </c>
      <c r="AT139" s="34" t="str">
        <f t="shared" si="130"/>
        <v/>
      </c>
      <c r="AU139" s="34" t="str">
        <f t="shared" si="131"/>
        <v/>
      </c>
      <c r="AV139" s="34" t="str">
        <f t="shared" si="132"/>
        <v/>
      </c>
      <c r="AW139" s="34" t="str">
        <f t="shared" si="133"/>
        <v/>
      </c>
      <c r="AX139" s="34" t="str">
        <f t="shared" si="134"/>
        <v/>
      </c>
      <c r="AY139" s="34" t="str">
        <f t="shared" si="135"/>
        <v/>
      </c>
      <c r="AZ139" s="34" t="str">
        <f t="shared" si="136"/>
        <v/>
      </c>
      <c r="BA139" s="34" t="str">
        <f t="shared" si="137"/>
        <v/>
      </c>
      <c r="BB139" s="34" t="str">
        <f t="shared" si="138"/>
        <v/>
      </c>
      <c r="BC139" s="34" t="str">
        <f t="shared" si="139"/>
        <v/>
      </c>
      <c r="BD139" s="34" t="str">
        <f t="shared" si="117"/>
        <v/>
      </c>
      <c r="BE139" s="34" t="str">
        <f t="shared" si="118"/>
        <v/>
      </c>
      <c r="BF139" s="34" t="str">
        <f t="shared" si="119"/>
        <v/>
      </c>
      <c r="BG139" s="34" t="str">
        <f t="shared" si="120"/>
        <v/>
      </c>
      <c r="BH139" s="34" t="str">
        <f t="shared" si="121"/>
        <v/>
      </c>
      <c r="BI139" s="34" t="str">
        <f t="shared" si="122"/>
        <v/>
      </c>
      <c r="BJ139" s="34" t="str">
        <f t="shared" si="123"/>
        <v/>
      </c>
      <c r="BK139" s="34" t="str">
        <f t="shared" si="124"/>
        <v/>
      </c>
      <c r="BL139" s="34" t="str">
        <f t="shared" si="125"/>
        <v/>
      </c>
      <c r="BM139" s="34" t="str">
        <f t="shared" si="126"/>
        <v/>
      </c>
      <c r="BN139" s="36" t="e">
        <f t="shared" si="127"/>
        <v>#DIV/0!</v>
      </c>
      <c r="BO139" s="36" t="e">
        <f t="shared" si="128"/>
        <v>#DIV/0!</v>
      </c>
      <c r="BP139" s="37" t="str">
        <f t="shared" si="140"/>
        <v/>
      </c>
      <c r="BQ139" s="37" t="str">
        <f t="shared" si="141"/>
        <v/>
      </c>
      <c r="BR139" s="37" t="str">
        <f t="shared" si="142"/>
        <v/>
      </c>
      <c r="BS139" s="37" t="str">
        <f t="shared" si="143"/>
        <v/>
      </c>
      <c r="BT139" s="37" t="str">
        <f t="shared" si="144"/>
        <v/>
      </c>
      <c r="BU139" s="37" t="str">
        <f t="shared" si="145"/>
        <v/>
      </c>
      <c r="BV139" s="37" t="str">
        <f t="shared" si="146"/>
        <v/>
      </c>
      <c r="BW139" s="37" t="str">
        <f t="shared" si="147"/>
        <v/>
      </c>
      <c r="BX139" s="37" t="str">
        <f t="shared" si="148"/>
        <v/>
      </c>
      <c r="BY139" s="37" t="str">
        <f t="shared" si="149"/>
        <v/>
      </c>
      <c r="BZ139" s="37" t="str">
        <f t="shared" si="150"/>
        <v/>
      </c>
      <c r="CA139" s="37" t="str">
        <f t="shared" si="151"/>
        <v/>
      </c>
      <c r="CB139" s="37" t="str">
        <f t="shared" si="152"/>
        <v/>
      </c>
      <c r="CC139" s="37" t="str">
        <f t="shared" si="153"/>
        <v/>
      </c>
      <c r="CD139" s="37" t="str">
        <f t="shared" si="154"/>
        <v/>
      </c>
      <c r="CE139" s="37" t="str">
        <f t="shared" si="155"/>
        <v/>
      </c>
      <c r="CF139" s="37" t="str">
        <f t="shared" si="156"/>
        <v/>
      </c>
      <c r="CG139" s="37" t="str">
        <f t="shared" si="157"/>
        <v/>
      </c>
      <c r="CH139" s="37" t="str">
        <f t="shared" si="158"/>
        <v/>
      </c>
      <c r="CI139" s="37" t="str">
        <f t="shared" si="159"/>
        <v/>
      </c>
    </row>
    <row r="140" spans="1:87" ht="12.75">
      <c r="A140" s="16"/>
      <c r="B140" s="14" t="str">
        <f>IF('Gene Table'!D139="","",'Gene Table'!D139)</f>
        <v>NM_000301</v>
      </c>
      <c r="C140" s="14" t="s">
        <v>169</v>
      </c>
      <c r="D140" s="15" t="str">
        <f>IF(SUM('Test Sample Data'!D$3:D$98)&gt;10,IF(AND(ISNUMBER('Test Sample Data'!D139),'Test Sample Data'!D139&lt;$B$1,'Test Sample Data'!D139&gt;0),'Test Sample Data'!D139,$B$1),"")</f>
        <v/>
      </c>
      <c r="E140" s="15" t="str">
        <f>IF(SUM('Test Sample Data'!E$3:E$98)&gt;10,IF(AND(ISNUMBER('Test Sample Data'!E139),'Test Sample Data'!E139&lt;$B$1,'Test Sample Data'!E139&gt;0),'Test Sample Data'!E139,$B$1),"")</f>
        <v/>
      </c>
      <c r="F140" s="15" t="str">
        <f>IF(SUM('Test Sample Data'!F$3:F$98)&gt;10,IF(AND(ISNUMBER('Test Sample Data'!F139),'Test Sample Data'!F139&lt;$B$1,'Test Sample Data'!F139&gt;0),'Test Sample Data'!F139,$B$1),"")</f>
        <v/>
      </c>
      <c r="G140" s="15" t="str">
        <f>IF(SUM('Test Sample Data'!G$3:G$98)&gt;10,IF(AND(ISNUMBER('Test Sample Data'!G139),'Test Sample Data'!G139&lt;$B$1,'Test Sample Data'!G139&gt;0),'Test Sample Data'!G139,$B$1),"")</f>
        <v/>
      </c>
      <c r="H140" s="15" t="str">
        <f>IF(SUM('Test Sample Data'!H$3:H$98)&gt;10,IF(AND(ISNUMBER('Test Sample Data'!H139),'Test Sample Data'!H139&lt;$B$1,'Test Sample Data'!H139&gt;0),'Test Sample Data'!H139,$B$1),"")</f>
        <v/>
      </c>
      <c r="I140" s="15" t="str">
        <f>IF(SUM('Test Sample Data'!I$3:I$98)&gt;10,IF(AND(ISNUMBER('Test Sample Data'!I139),'Test Sample Data'!I139&lt;$B$1,'Test Sample Data'!I139&gt;0),'Test Sample Data'!I139,$B$1),"")</f>
        <v/>
      </c>
      <c r="J140" s="15" t="str">
        <f>IF(SUM('Test Sample Data'!J$3:J$98)&gt;10,IF(AND(ISNUMBER('Test Sample Data'!J139),'Test Sample Data'!J139&lt;$B$1,'Test Sample Data'!J139&gt;0),'Test Sample Data'!J139,$B$1),"")</f>
        <v/>
      </c>
      <c r="K140" s="15" t="str">
        <f>IF(SUM('Test Sample Data'!K$3:K$98)&gt;10,IF(AND(ISNUMBER('Test Sample Data'!K139),'Test Sample Data'!K139&lt;$B$1,'Test Sample Data'!K139&gt;0),'Test Sample Data'!K139,$B$1),"")</f>
        <v/>
      </c>
      <c r="L140" s="15" t="str">
        <f>IF(SUM('Test Sample Data'!L$3:L$98)&gt;10,IF(AND(ISNUMBER('Test Sample Data'!L139),'Test Sample Data'!L139&lt;$B$1,'Test Sample Data'!L139&gt;0),'Test Sample Data'!L139,$B$1),"")</f>
        <v/>
      </c>
      <c r="M140" s="15" t="str">
        <f>IF(SUM('Test Sample Data'!M$3:M$98)&gt;10,IF(AND(ISNUMBER('Test Sample Data'!M139),'Test Sample Data'!M139&lt;$B$1,'Test Sample Data'!M139&gt;0),'Test Sample Data'!M139,$B$1),"")</f>
        <v/>
      </c>
      <c r="N140" s="15" t="str">
        <f>'Gene Table'!D139</f>
        <v>NM_000301</v>
      </c>
      <c r="O140" s="14" t="s">
        <v>169</v>
      </c>
      <c r="P140" s="15" t="str">
        <f>IF(SUM('Control Sample Data'!D$3:D$98)&gt;10,IF(AND(ISNUMBER('Control Sample Data'!D139),'Control Sample Data'!D139&lt;$B$1,'Control Sample Data'!D139&gt;0),'Control Sample Data'!D139,$B$1),"")</f>
        <v/>
      </c>
      <c r="Q140" s="15" t="str">
        <f>IF(SUM('Control Sample Data'!E$3:E$98)&gt;10,IF(AND(ISNUMBER('Control Sample Data'!E139),'Control Sample Data'!E139&lt;$B$1,'Control Sample Data'!E139&gt;0),'Control Sample Data'!E139,$B$1),"")</f>
        <v/>
      </c>
      <c r="R140" s="15" t="str">
        <f>IF(SUM('Control Sample Data'!F$3:F$98)&gt;10,IF(AND(ISNUMBER('Control Sample Data'!F139),'Control Sample Data'!F139&lt;$B$1,'Control Sample Data'!F139&gt;0),'Control Sample Data'!F139,$B$1),"")</f>
        <v/>
      </c>
      <c r="S140" s="15" t="str">
        <f>IF(SUM('Control Sample Data'!G$3:G$98)&gt;10,IF(AND(ISNUMBER('Control Sample Data'!G139),'Control Sample Data'!G139&lt;$B$1,'Control Sample Data'!G139&gt;0),'Control Sample Data'!G139,$B$1),"")</f>
        <v/>
      </c>
      <c r="T140" s="15" t="str">
        <f>IF(SUM('Control Sample Data'!H$3:H$98)&gt;10,IF(AND(ISNUMBER('Control Sample Data'!H139),'Control Sample Data'!H139&lt;$B$1,'Control Sample Data'!H139&gt;0),'Control Sample Data'!H139,$B$1),"")</f>
        <v/>
      </c>
      <c r="U140" s="15" t="str">
        <f>IF(SUM('Control Sample Data'!I$3:I$98)&gt;10,IF(AND(ISNUMBER('Control Sample Data'!I139),'Control Sample Data'!I139&lt;$B$1,'Control Sample Data'!I139&gt;0),'Control Sample Data'!I139,$B$1),"")</f>
        <v/>
      </c>
      <c r="V140" s="15" t="str">
        <f>IF(SUM('Control Sample Data'!J$3:J$98)&gt;10,IF(AND(ISNUMBER('Control Sample Data'!J139),'Control Sample Data'!J139&lt;$B$1,'Control Sample Data'!J139&gt;0),'Control Sample Data'!J139,$B$1),"")</f>
        <v/>
      </c>
      <c r="W140" s="15" t="str">
        <f>IF(SUM('Control Sample Data'!K$3:K$98)&gt;10,IF(AND(ISNUMBER('Control Sample Data'!K139),'Control Sample Data'!K139&lt;$B$1,'Control Sample Data'!K139&gt;0),'Control Sample Data'!K139,$B$1),"")</f>
        <v/>
      </c>
      <c r="X140" s="15" t="str">
        <f>IF(SUM('Control Sample Data'!L$3:L$98)&gt;10,IF(AND(ISNUMBER('Control Sample Data'!L139),'Control Sample Data'!L139&lt;$B$1,'Control Sample Data'!L139&gt;0),'Control Sample Data'!L139,$B$1),"")</f>
        <v/>
      </c>
      <c r="Y140" s="15" t="str">
        <f>IF(SUM('Control Sample Data'!M$3:M$98)&gt;10,IF(AND(ISNUMBER('Control Sample Data'!M139),'Control Sample Data'!M139&lt;$B$1,'Control Sample Data'!M139&gt;0),'Control Sample Data'!M139,$B$1),"")</f>
        <v/>
      </c>
      <c r="AT140" s="34" t="str">
        <f t="shared" si="130"/>
        <v/>
      </c>
      <c r="AU140" s="34" t="str">
        <f t="shared" si="131"/>
        <v/>
      </c>
      <c r="AV140" s="34" t="str">
        <f t="shared" si="132"/>
        <v/>
      </c>
      <c r="AW140" s="34" t="str">
        <f t="shared" si="133"/>
        <v/>
      </c>
      <c r="AX140" s="34" t="str">
        <f t="shared" si="134"/>
        <v/>
      </c>
      <c r="AY140" s="34" t="str">
        <f t="shared" si="135"/>
        <v/>
      </c>
      <c r="AZ140" s="34" t="str">
        <f t="shared" si="136"/>
        <v/>
      </c>
      <c r="BA140" s="34" t="str">
        <f t="shared" si="137"/>
        <v/>
      </c>
      <c r="BB140" s="34" t="str">
        <f t="shared" si="138"/>
        <v/>
      </c>
      <c r="BC140" s="34" t="str">
        <f t="shared" si="139"/>
        <v/>
      </c>
      <c r="BD140" s="34" t="str">
        <f t="shared" si="117"/>
        <v/>
      </c>
      <c r="BE140" s="34" t="str">
        <f t="shared" si="118"/>
        <v/>
      </c>
      <c r="BF140" s="34" t="str">
        <f t="shared" si="119"/>
        <v/>
      </c>
      <c r="BG140" s="34" t="str">
        <f t="shared" si="120"/>
        <v/>
      </c>
      <c r="BH140" s="34" t="str">
        <f t="shared" si="121"/>
        <v/>
      </c>
      <c r="BI140" s="34" t="str">
        <f t="shared" si="122"/>
        <v/>
      </c>
      <c r="BJ140" s="34" t="str">
        <f t="shared" si="123"/>
        <v/>
      </c>
      <c r="BK140" s="34" t="str">
        <f t="shared" si="124"/>
        <v/>
      </c>
      <c r="BL140" s="34" t="str">
        <f t="shared" si="125"/>
        <v/>
      </c>
      <c r="BM140" s="34" t="str">
        <f t="shared" si="126"/>
        <v/>
      </c>
      <c r="BN140" s="36" t="e">
        <f t="shared" si="127"/>
        <v>#DIV/0!</v>
      </c>
      <c r="BO140" s="36" t="e">
        <f t="shared" si="128"/>
        <v>#DIV/0!</v>
      </c>
      <c r="BP140" s="37" t="str">
        <f t="shared" si="140"/>
        <v/>
      </c>
      <c r="BQ140" s="37" t="str">
        <f t="shared" si="141"/>
        <v/>
      </c>
      <c r="BR140" s="37" t="str">
        <f t="shared" si="142"/>
        <v/>
      </c>
      <c r="BS140" s="37" t="str">
        <f t="shared" si="143"/>
        <v/>
      </c>
      <c r="BT140" s="37" t="str">
        <f t="shared" si="144"/>
        <v/>
      </c>
      <c r="BU140" s="37" t="str">
        <f t="shared" si="145"/>
        <v/>
      </c>
      <c r="BV140" s="37" t="str">
        <f t="shared" si="146"/>
        <v/>
      </c>
      <c r="BW140" s="37" t="str">
        <f t="shared" si="147"/>
        <v/>
      </c>
      <c r="BX140" s="37" t="str">
        <f t="shared" si="148"/>
        <v/>
      </c>
      <c r="BY140" s="37" t="str">
        <f t="shared" si="149"/>
        <v/>
      </c>
      <c r="BZ140" s="37" t="str">
        <f t="shared" si="150"/>
        <v/>
      </c>
      <c r="CA140" s="37" t="str">
        <f t="shared" si="151"/>
        <v/>
      </c>
      <c r="CB140" s="37" t="str">
        <f t="shared" si="152"/>
        <v/>
      </c>
      <c r="CC140" s="37" t="str">
        <f t="shared" si="153"/>
        <v/>
      </c>
      <c r="CD140" s="37" t="str">
        <f t="shared" si="154"/>
        <v/>
      </c>
      <c r="CE140" s="37" t="str">
        <f t="shared" si="155"/>
        <v/>
      </c>
      <c r="CF140" s="37" t="str">
        <f t="shared" si="156"/>
        <v/>
      </c>
      <c r="CG140" s="37" t="str">
        <f t="shared" si="157"/>
        <v/>
      </c>
      <c r="CH140" s="37" t="str">
        <f t="shared" si="158"/>
        <v/>
      </c>
      <c r="CI140" s="37" t="str">
        <f t="shared" si="159"/>
        <v/>
      </c>
    </row>
    <row r="141" spans="1:87" ht="12.75">
      <c r="A141" s="16"/>
      <c r="B141" s="14" t="str">
        <f>IF('Gene Table'!D140="","",'Gene Table'!D140)</f>
        <v>NM_002661</v>
      </c>
      <c r="C141" s="14" t="s">
        <v>173</v>
      </c>
      <c r="D141" s="15" t="str">
        <f>IF(SUM('Test Sample Data'!D$3:D$98)&gt;10,IF(AND(ISNUMBER('Test Sample Data'!D140),'Test Sample Data'!D140&lt;$B$1,'Test Sample Data'!D140&gt;0),'Test Sample Data'!D140,$B$1),"")</f>
        <v/>
      </c>
      <c r="E141" s="15" t="str">
        <f>IF(SUM('Test Sample Data'!E$3:E$98)&gt;10,IF(AND(ISNUMBER('Test Sample Data'!E140),'Test Sample Data'!E140&lt;$B$1,'Test Sample Data'!E140&gt;0),'Test Sample Data'!E140,$B$1),"")</f>
        <v/>
      </c>
      <c r="F141" s="15" t="str">
        <f>IF(SUM('Test Sample Data'!F$3:F$98)&gt;10,IF(AND(ISNUMBER('Test Sample Data'!F140),'Test Sample Data'!F140&lt;$B$1,'Test Sample Data'!F140&gt;0),'Test Sample Data'!F140,$B$1),"")</f>
        <v/>
      </c>
      <c r="G141" s="15" t="str">
        <f>IF(SUM('Test Sample Data'!G$3:G$98)&gt;10,IF(AND(ISNUMBER('Test Sample Data'!G140),'Test Sample Data'!G140&lt;$B$1,'Test Sample Data'!G140&gt;0),'Test Sample Data'!G140,$B$1),"")</f>
        <v/>
      </c>
      <c r="H141" s="15" t="str">
        <f>IF(SUM('Test Sample Data'!H$3:H$98)&gt;10,IF(AND(ISNUMBER('Test Sample Data'!H140),'Test Sample Data'!H140&lt;$B$1,'Test Sample Data'!H140&gt;0),'Test Sample Data'!H140,$B$1),"")</f>
        <v/>
      </c>
      <c r="I141" s="15" t="str">
        <f>IF(SUM('Test Sample Data'!I$3:I$98)&gt;10,IF(AND(ISNUMBER('Test Sample Data'!I140),'Test Sample Data'!I140&lt;$B$1,'Test Sample Data'!I140&gt;0),'Test Sample Data'!I140,$B$1),"")</f>
        <v/>
      </c>
      <c r="J141" s="15" t="str">
        <f>IF(SUM('Test Sample Data'!J$3:J$98)&gt;10,IF(AND(ISNUMBER('Test Sample Data'!J140),'Test Sample Data'!J140&lt;$B$1,'Test Sample Data'!J140&gt;0),'Test Sample Data'!J140,$B$1),"")</f>
        <v/>
      </c>
      <c r="K141" s="15" t="str">
        <f>IF(SUM('Test Sample Data'!K$3:K$98)&gt;10,IF(AND(ISNUMBER('Test Sample Data'!K140),'Test Sample Data'!K140&lt;$B$1,'Test Sample Data'!K140&gt;0),'Test Sample Data'!K140,$B$1),"")</f>
        <v/>
      </c>
      <c r="L141" s="15" t="str">
        <f>IF(SUM('Test Sample Data'!L$3:L$98)&gt;10,IF(AND(ISNUMBER('Test Sample Data'!L140),'Test Sample Data'!L140&lt;$B$1,'Test Sample Data'!L140&gt;0),'Test Sample Data'!L140,$B$1),"")</f>
        <v/>
      </c>
      <c r="M141" s="15" t="str">
        <f>IF(SUM('Test Sample Data'!M$3:M$98)&gt;10,IF(AND(ISNUMBER('Test Sample Data'!M140),'Test Sample Data'!M140&lt;$B$1,'Test Sample Data'!M140&gt;0),'Test Sample Data'!M140,$B$1),"")</f>
        <v/>
      </c>
      <c r="N141" s="15" t="str">
        <f>'Gene Table'!D140</f>
        <v>NM_002661</v>
      </c>
      <c r="O141" s="14" t="s">
        <v>173</v>
      </c>
      <c r="P141" s="15" t="str">
        <f>IF(SUM('Control Sample Data'!D$3:D$98)&gt;10,IF(AND(ISNUMBER('Control Sample Data'!D140),'Control Sample Data'!D140&lt;$B$1,'Control Sample Data'!D140&gt;0),'Control Sample Data'!D140,$B$1),"")</f>
        <v/>
      </c>
      <c r="Q141" s="15" t="str">
        <f>IF(SUM('Control Sample Data'!E$3:E$98)&gt;10,IF(AND(ISNUMBER('Control Sample Data'!E140),'Control Sample Data'!E140&lt;$B$1,'Control Sample Data'!E140&gt;0),'Control Sample Data'!E140,$B$1),"")</f>
        <v/>
      </c>
      <c r="R141" s="15" t="str">
        <f>IF(SUM('Control Sample Data'!F$3:F$98)&gt;10,IF(AND(ISNUMBER('Control Sample Data'!F140),'Control Sample Data'!F140&lt;$B$1,'Control Sample Data'!F140&gt;0),'Control Sample Data'!F140,$B$1),"")</f>
        <v/>
      </c>
      <c r="S141" s="15" t="str">
        <f>IF(SUM('Control Sample Data'!G$3:G$98)&gt;10,IF(AND(ISNUMBER('Control Sample Data'!G140),'Control Sample Data'!G140&lt;$B$1,'Control Sample Data'!G140&gt;0),'Control Sample Data'!G140,$B$1),"")</f>
        <v/>
      </c>
      <c r="T141" s="15" t="str">
        <f>IF(SUM('Control Sample Data'!H$3:H$98)&gt;10,IF(AND(ISNUMBER('Control Sample Data'!H140),'Control Sample Data'!H140&lt;$B$1,'Control Sample Data'!H140&gt;0),'Control Sample Data'!H140,$B$1),"")</f>
        <v/>
      </c>
      <c r="U141" s="15" t="str">
        <f>IF(SUM('Control Sample Data'!I$3:I$98)&gt;10,IF(AND(ISNUMBER('Control Sample Data'!I140),'Control Sample Data'!I140&lt;$B$1,'Control Sample Data'!I140&gt;0),'Control Sample Data'!I140,$B$1),"")</f>
        <v/>
      </c>
      <c r="V141" s="15" t="str">
        <f>IF(SUM('Control Sample Data'!J$3:J$98)&gt;10,IF(AND(ISNUMBER('Control Sample Data'!J140),'Control Sample Data'!J140&lt;$B$1,'Control Sample Data'!J140&gt;0),'Control Sample Data'!J140,$B$1),"")</f>
        <v/>
      </c>
      <c r="W141" s="15" t="str">
        <f>IF(SUM('Control Sample Data'!K$3:K$98)&gt;10,IF(AND(ISNUMBER('Control Sample Data'!K140),'Control Sample Data'!K140&lt;$B$1,'Control Sample Data'!K140&gt;0),'Control Sample Data'!K140,$B$1),"")</f>
        <v/>
      </c>
      <c r="X141" s="15" t="str">
        <f>IF(SUM('Control Sample Data'!L$3:L$98)&gt;10,IF(AND(ISNUMBER('Control Sample Data'!L140),'Control Sample Data'!L140&lt;$B$1,'Control Sample Data'!L140&gt;0),'Control Sample Data'!L140,$B$1),"")</f>
        <v/>
      </c>
      <c r="Y141" s="15" t="str">
        <f>IF(SUM('Control Sample Data'!M$3:M$98)&gt;10,IF(AND(ISNUMBER('Control Sample Data'!M140),'Control Sample Data'!M140&lt;$B$1,'Control Sample Data'!M140&gt;0),'Control Sample Data'!M140,$B$1),"")</f>
        <v/>
      </c>
      <c r="AT141" s="34" t="str">
        <f t="shared" si="130"/>
        <v/>
      </c>
      <c r="AU141" s="34" t="str">
        <f t="shared" si="131"/>
        <v/>
      </c>
      <c r="AV141" s="34" t="str">
        <f t="shared" si="132"/>
        <v/>
      </c>
      <c r="AW141" s="34" t="str">
        <f t="shared" si="133"/>
        <v/>
      </c>
      <c r="AX141" s="34" t="str">
        <f t="shared" si="134"/>
        <v/>
      </c>
      <c r="AY141" s="34" t="str">
        <f t="shared" si="135"/>
        <v/>
      </c>
      <c r="AZ141" s="34" t="str">
        <f t="shared" si="136"/>
        <v/>
      </c>
      <c r="BA141" s="34" t="str">
        <f t="shared" si="137"/>
        <v/>
      </c>
      <c r="BB141" s="34" t="str">
        <f t="shared" si="138"/>
        <v/>
      </c>
      <c r="BC141" s="34" t="str">
        <f t="shared" si="139"/>
        <v/>
      </c>
      <c r="BD141" s="34" t="str">
        <f t="shared" si="117"/>
        <v/>
      </c>
      <c r="BE141" s="34" t="str">
        <f t="shared" si="118"/>
        <v/>
      </c>
      <c r="BF141" s="34" t="str">
        <f t="shared" si="119"/>
        <v/>
      </c>
      <c r="BG141" s="34" t="str">
        <f t="shared" si="120"/>
        <v/>
      </c>
      <c r="BH141" s="34" t="str">
        <f t="shared" si="121"/>
        <v/>
      </c>
      <c r="BI141" s="34" t="str">
        <f t="shared" si="122"/>
        <v/>
      </c>
      <c r="BJ141" s="34" t="str">
        <f t="shared" si="123"/>
        <v/>
      </c>
      <c r="BK141" s="34" t="str">
        <f t="shared" si="124"/>
        <v/>
      </c>
      <c r="BL141" s="34" t="str">
        <f t="shared" si="125"/>
        <v/>
      </c>
      <c r="BM141" s="34" t="str">
        <f t="shared" si="126"/>
        <v/>
      </c>
      <c r="BN141" s="36" t="e">
        <f t="shared" si="127"/>
        <v>#DIV/0!</v>
      </c>
      <c r="BO141" s="36" t="e">
        <f t="shared" si="128"/>
        <v>#DIV/0!</v>
      </c>
      <c r="BP141" s="37" t="str">
        <f t="shared" si="140"/>
        <v/>
      </c>
      <c r="BQ141" s="37" t="str">
        <f t="shared" si="141"/>
        <v/>
      </c>
      <c r="BR141" s="37" t="str">
        <f t="shared" si="142"/>
        <v/>
      </c>
      <c r="BS141" s="37" t="str">
        <f t="shared" si="143"/>
        <v/>
      </c>
      <c r="BT141" s="37" t="str">
        <f t="shared" si="144"/>
        <v/>
      </c>
      <c r="BU141" s="37" t="str">
        <f t="shared" si="145"/>
        <v/>
      </c>
      <c r="BV141" s="37" t="str">
        <f t="shared" si="146"/>
        <v/>
      </c>
      <c r="BW141" s="37" t="str">
        <f t="shared" si="147"/>
        <v/>
      </c>
      <c r="BX141" s="37" t="str">
        <f t="shared" si="148"/>
        <v/>
      </c>
      <c r="BY141" s="37" t="str">
        <f t="shared" si="149"/>
        <v/>
      </c>
      <c r="BZ141" s="37" t="str">
        <f t="shared" si="150"/>
        <v/>
      </c>
      <c r="CA141" s="37" t="str">
        <f t="shared" si="151"/>
        <v/>
      </c>
      <c r="CB141" s="37" t="str">
        <f t="shared" si="152"/>
        <v/>
      </c>
      <c r="CC141" s="37" t="str">
        <f t="shared" si="153"/>
        <v/>
      </c>
      <c r="CD141" s="37" t="str">
        <f t="shared" si="154"/>
        <v/>
      </c>
      <c r="CE141" s="37" t="str">
        <f t="shared" si="155"/>
        <v/>
      </c>
      <c r="CF141" s="37" t="str">
        <f t="shared" si="156"/>
        <v/>
      </c>
      <c r="CG141" s="37" t="str">
        <f t="shared" si="157"/>
        <v/>
      </c>
      <c r="CH141" s="37" t="str">
        <f t="shared" si="158"/>
        <v/>
      </c>
      <c r="CI141" s="37" t="str">
        <f t="shared" si="159"/>
        <v/>
      </c>
    </row>
    <row r="142" spans="1:87" ht="12.75">
      <c r="A142" s="16"/>
      <c r="B142" s="14" t="str">
        <f>IF('Gene Table'!D141="","",'Gene Table'!D141)</f>
        <v>NM_000298</v>
      </c>
      <c r="C142" s="14" t="s">
        <v>177</v>
      </c>
      <c r="D142" s="15" t="str">
        <f>IF(SUM('Test Sample Data'!D$3:D$98)&gt;10,IF(AND(ISNUMBER('Test Sample Data'!D141),'Test Sample Data'!D141&lt;$B$1,'Test Sample Data'!D141&gt;0),'Test Sample Data'!D141,$B$1),"")</f>
        <v/>
      </c>
      <c r="E142" s="15" t="str">
        <f>IF(SUM('Test Sample Data'!E$3:E$98)&gt;10,IF(AND(ISNUMBER('Test Sample Data'!E141),'Test Sample Data'!E141&lt;$B$1,'Test Sample Data'!E141&gt;0),'Test Sample Data'!E141,$B$1),"")</f>
        <v/>
      </c>
      <c r="F142" s="15" t="str">
        <f>IF(SUM('Test Sample Data'!F$3:F$98)&gt;10,IF(AND(ISNUMBER('Test Sample Data'!F141),'Test Sample Data'!F141&lt;$B$1,'Test Sample Data'!F141&gt;0),'Test Sample Data'!F141,$B$1),"")</f>
        <v/>
      </c>
      <c r="G142" s="15" t="str">
        <f>IF(SUM('Test Sample Data'!G$3:G$98)&gt;10,IF(AND(ISNUMBER('Test Sample Data'!G141),'Test Sample Data'!G141&lt;$B$1,'Test Sample Data'!G141&gt;0),'Test Sample Data'!G141,$B$1),"")</f>
        <v/>
      </c>
      <c r="H142" s="15" t="str">
        <f>IF(SUM('Test Sample Data'!H$3:H$98)&gt;10,IF(AND(ISNUMBER('Test Sample Data'!H141),'Test Sample Data'!H141&lt;$B$1,'Test Sample Data'!H141&gt;0),'Test Sample Data'!H141,$B$1),"")</f>
        <v/>
      </c>
      <c r="I142" s="15" t="str">
        <f>IF(SUM('Test Sample Data'!I$3:I$98)&gt;10,IF(AND(ISNUMBER('Test Sample Data'!I141),'Test Sample Data'!I141&lt;$B$1,'Test Sample Data'!I141&gt;0),'Test Sample Data'!I141,$B$1),"")</f>
        <v/>
      </c>
      <c r="J142" s="15" t="str">
        <f>IF(SUM('Test Sample Data'!J$3:J$98)&gt;10,IF(AND(ISNUMBER('Test Sample Data'!J141),'Test Sample Data'!J141&lt;$B$1,'Test Sample Data'!J141&gt;0),'Test Sample Data'!J141,$B$1),"")</f>
        <v/>
      </c>
      <c r="K142" s="15" t="str">
        <f>IF(SUM('Test Sample Data'!K$3:K$98)&gt;10,IF(AND(ISNUMBER('Test Sample Data'!K141),'Test Sample Data'!K141&lt;$B$1,'Test Sample Data'!K141&gt;0),'Test Sample Data'!K141,$B$1),"")</f>
        <v/>
      </c>
      <c r="L142" s="15" t="str">
        <f>IF(SUM('Test Sample Data'!L$3:L$98)&gt;10,IF(AND(ISNUMBER('Test Sample Data'!L141),'Test Sample Data'!L141&lt;$B$1,'Test Sample Data'!L141&gt;0),'Test Sample Data'!L141,$B$1),"")</f>
        <v/>
      </c>
      <c r="M142" s="15" t="str">
        <f>IF(SUM('Test Sample Data'!M$3:M$98)&gt;10,IF(AND(ISNUMBER('Test Sample Data'!M141),'Test Sample Data'!M141&lt;$B$1,'Test Sample Data'!M141&gt;0),'Test Sample Data'!M141,$B$1),"")</f>
        <v/>
      </c>
      <c r="N142" s="15" t="str">
        <f>'Gene Table'!D141</f>
        <v>NM_000298</v>
      </c>
      <c r="O142" s="14" t="s">
        <v>177</v>
      </c>
      <c r="P142" s="15" t="str">
        <f>IF(SUM('Control Sample Data'!D$3:D$98)&gt;10,IF(AND(ISNUMBER('Control Sample Data'!D141),'Control Sample Data'!D141&lt;$B$1,'Control Sample Data'!D141&gt;0),'Control Sample Data'!D141,$B$1),"")</f>
        <v/>
      </c>
      <c r="Q142" s="15" t="str">
        <f>IF(SUM('Control Sample Data'!E$3:E$98)&gt;10,IF(AND(ISNUMBER('Control Sample Data'!E141),'Control Sample Data'!E141&lt;$B$1,'Control Sample Data'!E141&gt;0),'Control Sample Data'!E141,$B$1),"")</f>
        <v/>
      </c>
      <c r="R142" s="15" t="str">
        <f>IF(SUM('Control Sample Data'!F$3:F$98)&gt;10,IF(AND(ISNUMBER('Control Sample Data'!F141),'Control Sample Data'!F141&lt;$B$1,'Control Sample Data'!F141&gt;0),'Control Sample Data'!F141,$B$1),"")</f>
        <v/>
      </c>
      <c r="S142" s="15" t="str">
        <f>IF(SUM('Control Sample Data'!G$3:G$98)&gt;10,IF(AND(ISNUMBER('Control Sample Data'!G141),'Control Sample Data'!G141&lt;$B$1,'Control Sample Data'!G141&gt;0),'Control Sample Data'!G141,$B$1),"")</f>
        <v/>
      </c>
      <c r="T142" s="15" t="str">
        <f>IF(SUM('Control Sample Data'!H$3:H$98)&gt;10,IF(AND(ISNUMBER('Control Sample Data'!H141),'Control Sample Data'!H141&lt;$B$1,'Control Sample Data'!H141&gt;0),'Control Sample Data'!H141,$B$1),"")</f>
        <v/>
      </c>
      <c r="U142" s="15" t="str">
        <f>IF(SUM('Control Sample Data'!I$3:I$98)&gt;10,IF(AND(ISNUMBER('Control Sample Data'!I141),'Control Sample Data'!I141&lt;$B$1,'Control Sample Data'!I141&gt;0),'Control Sample Data'!I141,$B$1),"")</f>
        <v/>
      </c>
      <c r="V142" s="15" t="str">
        <f>IF(SUM('Control Sample Data'!J$3:J$98)&gt;10,IF(AND(ISNUMBER('Control Sample Data'!J141),'Control Sample Data'!J141&lt;$B$1,'Control Sample Data'!J141&gt;0),'Control Sample Data'!J141,$B$1),"")</f>
        <v/>
      </c>
      <c r="W142" s="15" t="str">
        <f>IF(SUM('Control Sample Data'!K$3:K$98)&gt;10,IF(AND(ISNUMBER('Control Sample Data'!K141),'Control Sample Data'!K141&lt;$B$1,'Control Sample Data'!K141&gt;0),'Control Sample Data'!K141,$B$1),"")</f>
        <v/>
      </c>
      <c r="X142" s="15" t="str">
        <f>IF(SUM('Control Sample Data'!L$3:L$98)&gt;10,IF(AND(ISNUMBER('Control Sample Data'!L141),'Control Sample Data'!L141&lt;$B$1,'Control Sample Data'!L141&gt;0),'Control Sample Data'!L141,$B$1),"")</f>
        <v/>
      </c>
      <c r="Y142" s="15" t="str">
        <f>IF(SUM('Control Sample Data'!M$3:M$98)&gt;10,IF(AND(ISNUMBER('Control Sample Data'!M141),'Control Sample Data'!M141&lt;$B$1,'Control Sample Data'!M141&gt;0),'Control Sample Data'!M141,$B$1),"")</f>
        <v/>
      </c>
      <c r="AT142" s="34" t="str">
        <f t="shared" si="130"/>
        <v/>
      </c>
      <c r="AU142" s="34" t="str">
        <f t="shared" si="131"/>
        <v/>
      </c>
      <c r="AV142" s="34" t="str">
        <f t="shared" si="132"/>
        <v/>
      </c>
      <c r="AW142" s="34" t="str">
        <f t="shared" si="133"/>
        <v/>
      </c>
      <c r="AX142" s="34" t="str">
        <f t="shared" si="134"/>
        <v/>
      </c>
      <c r="AY142" s="34" t="str">
        <f t="shared" si="135"/>
        <v/>
      </c>
      <c r="AZ142" s="34" t="str">
        <f t="shared" si="136"/>
        <v/>
      </c>
      <c r="BA142" s="34" t="str">
        <f t="shared" si="137"/>
        <v/>
      </c>
      <c r="BB142" s="34" t="str">
        <f t="shared" si="138"/>
        <v/>
      </c>
      <c r="BC142" s="34" t="str">
        <f t="shared" si="139"/>
        <v/>
      </c>
      <c r="BD142" s="34" t="str">
        <f t="shared" si="117"/>
        <v/>
      </c>
      <c r="BE142" s="34" t="str">
        <f t="shared" si="118"/>
        <v/>
      </c>
      <c r="BF142" s="34" t="str">
        <f t="shared" si="119"/>
        <v/>
      </c>
      <c r="BG142" s="34" t="str">
        <f t="shared" si="120"/>
        <v/>
      </c>
      <c r="BH142" s="34" t="str">
        <f t="shared" si="121"/>
        <v/>
      </c>
      <c r="BI142" s="34" t="str">
        <f t="shared" si="122"/>
        <v/>
      </c>
      <c r="BJ142" s="34" t="str">
        <f t="shared" si="123"/>
        <v/>
      </c>
      <c r="BK142" s="34" t="str">
        <f t="shared" si="124"/>
        <v/>
      </c>
      <c r="BL142" s="34" t="str">
        <f t="shared" si="125"/>
        <v/>
      </c>
      <c r="BM142" s="34" t="str">
        <f t="shared" si="126"/>
        <v/>
      </c>
      <c r="BN142" s="36" t="e">
        <f t="shared" si="127"/>
        <v>#DIV/0!</v>
      </c>
      <c r="BO142" s="36" t="e">
        <f t="shared" si="128"/>
        <v>#DIV/0!</v>
      </c>
      <c r="BP142" s="37" t="str">
        <f t="shared" si="140"/>
        <v/>
      </c>
      <c r="BQ142" s="37" t="str">
        <f t="shared" si="141"/>
        <v/>
      </c>
      <c r="BR142" s="37" t="str">
        <f t="shared" si="142"/>
        <v/>
      </c>
      <c r="BS142" s="37" t="str">
        <f t="shared" si="143"/>
        <v/>
      </c>
      <c r="BT142" s="37" t="str">
        <f t="shared" si="144"/>
        <v/>
      </c>
      <c r="BU142" s="37" t="str">
        <f t="shared" si="145"/>
        <v/>
      </c>
      <c r="BV142" s="37" t="str">
        <f t="shared" si="146"/>
        <v/>
      </c>
      <c r="BW142" s="37" t="str">
        <f t="shared" si="147"/>
        <v/>
      </c>
      <c r="BX142" s="37" t="str">
        <f t="shared" si="148"/>
        <v/>
      </c>
      <c r="BY142" s="37" t="str">
        <f t="shared" si="149"/>
        <v/>
      </c>
      <c r="BZ142" s="37" t="str">
        <f t="shared" si="150"/>
        <v/>
      </c>
      <c r="CA142" s="37" t="str">
        <f t="shared" si="151"/>
        <v/>
      </c>
      <c r="CB142" s="37" t="str">
        <f t="shared" si="152"/>
        <v/>
      </c>
      <c r="CC142" s="37" t="str">
        <f t="shared" si="153"/>
        <v/>
      </c>
      <c r="CD142" s="37" t="str">
        <f t="shared" si="154"/>
        <v/>
      </c>
      <c r="CE142" s="37" t="str">
        <f t="shared" si="155"/>
        <v/>
      </c>
      <c r="CF142" s="37" t="str">
        <f t="shared" si="156"/>
        <v/>
      </c>
      <c r="CG142" s="37" t="str">
        <f t="shared" si="157"/>
        <v/>
      </c>
      <c r="CH142" s="37" t="str">
        <f t="shared" si="158"/>
        <v/>
      </c>
      <c r="CI142" s="37" t="str">
        <f t="shared" si="159"/>
        <v/>
      </c>
    </row>
    <row r="143" spans="1:87" ht="12.75">
      <c r="A143" s="16"/>
      <c r="B143" s="14" t="str">
        <f>IF('Gene Table'!D142="","",'Gene Table'!D142)</f>
        <v>NM_000295</v>
      </c>
      <c r="C143" s="14" t="s">
        <v>181</v>
      </c>
      <c r="D143" s="15" t="str">
        <f>IF(SUM('Test Sample Data'!D$3:D$98)&gt;10,IF(AND(ISNUMBER('Test Sample Data'!D142),'Test Sample Data'!D142&lt;$B$1,'Test Sample Data'!D142&gt;0),'Test Sample Data'!D142,$B$1),"")</f>
        <v/>
      </c>
      <c r="E143" s="15" t="str">
        <f>IF(SUM('Test Sample Data'!E$3:E$98)&gt;10,IF(AND(ISNUMBER('Test Sample Data'!E142),'Test Sample Data'!E142&lt;$B$1,'Test Sample Data'!E142&gt;0),'Test Sample Data'!E142,$B$1),"")</f>
        <v/>
      </c>
      <c r="F143" s="15" t="str">
        <f>IF(SUM('Test Sample Data'!F$3:F$98)&gt;10,IF(AND(ISNUMBER('Test Sample Data'!F142),'Test Sample Data'!F142&lt;$B$1,'Test Sample Data'!F142&gt;0),'Test Sample Data'!F142,$B$1),"")</f>
        <v/>
      </c>
      <c r="G143" s="15" t="str">
        <f>IF(SUM('Test Sample Data'!G$3:G$98)&gt;10,IF(AND(ISNUMBER('Test Sample Data'!G142),'Test Sample Data'!G142&lt;$B$1,'Test Sample Data'!G142&gt;0),'Test Sample Data'!G142,$B$1),"")</f>
        <v/>
      </c>
      <c r="H143" s="15" t="str">
        <f>IF(SUM('Test Sample Data'!H$3:H$98)&gt;10,IF(AND(ISNUMBER('Test Sample Data'!H142),'Test Sample Data'!H142&lt;$B$1,'Test Sample Data'!H142&gt;0),'Test Sample Data'!H142,$B$1),"")</f>
        <v/>
      </c>
      <c r="I143" s="15" t="str">
        <f>IF(SUM('Test Sample Data'!I$3:I$98)&gt;10,IF(AND(ISNUMBER('Test Sample Data'!I142),'Test Sample Data'!I142&lt;$B$1,'Test Sample Data'!I142&gt;0),'Test Sample Data'!I142,$B$1),"")</f>
        <v/>
      </c>
      <c r="J143" s="15" t="str">
        <f>IF(SUM('Test Sample Data'!J$3:J$98)&gt;10,IF(AND(ISNUMBER('Test Sample Data'!J142),'Test Sample Data'!J142&lt;$B$1,'Test Sample Data'!J142&gt;0),'Test Sample Data'!J142,$B$1),"")</f>
        <v/>
      </c>
      <c r="K143" s="15" t="str">
        <f>IF(SUM('Test Sample Data'!K$3:K$98)&gt;10,IF(AND(ISNUMBER('Test Sample Data'!K142),'Test Sample Data'!K142&lt;$B$1,'Test Sample Data'!K142&gt;0),'Test Sample Data'!K142,$B$1),"")</f>
        <v/>
      </c>
      <c r="L143" s="15" t="str">
        <f>IF(SUM('Test Sample Data'!L$3:L$98)&gt;10,IF(AND(ISNUMBER('Test Sample Data'!L142),'Test Sample Data'!L142&lt;$B$1,'Test Sample Data'!L142&gt;0),'Test Sample Data'!L142,$B$1),"")</f>
        <v/>
      </c>
      <c r="M143" s="15" t="str">
        <f>IF(SUM('Test Sample Data'!M$3:M$98)&gt;10,IF(AND(ISNUMBER('Test Sample Data'!M142),'Test Sample Data'!M142&lt;$B$1,'Test Sample Data'!M142&gt;0),'Test Sample Data'!M142,$B$1),"")</f>
        <v/>
      </c>
      <c r="N143" s="15" t="str">
        <f>'Gene Table'!D142</f>
        <v>NM_000295</v>
      </c>
      <c r="O143" s="14" t="s">
        <v>181</v>
      </c>
      <c r="P143" s="15" t="str">
        <f>IF(SUM('Control Sample Data'!D$3:D$98)&gt;10,IF(AND(ISNUMBER('Control Sample Data'!D142),'Control Sample Data'!D142&lt;$B$1,'Control Sample Data'!D142&gt;0),'Control Sample Data'!D142,$B$1),"")</f>
        <v/>
      </c>
      <c r="Q143" s="15" t="str">
        <f>IF(SUM('Control Sample Data'!E$3:E$98)&gt;10,IF(AND(ISNUMBER('Control Sample Data'!E142),'Control Sample Data'!E142&lt;$B$1,'Control Sample Data'!E142&gt;0),'Control Sample Data'!E142,$B$1),"")</f>
        <v/>
      </c>
      <c r="R143" s="15" t="str">
        <f>IF(SUM('Control Sample Data'!F$3:F$98)&gt;10,IF(AND(ISNUMBER('Control Sample Data'!F142),'Control Sample Data'!F142&lt;$B$1,'Control Sample Data'!F142&gt;0),'Control Sample Data'!F142,$B$1),"")</f>
        <v/>
      </c>
      <c r="S143" s="15" t="str">
        <f>IF(SUM('Control Sample Data'!G$3:G$98)&gt;10,IF(AND(ISNUMBER('Control Sample Data'!G142),'Control Sample Data'!G142&lt;$B$1,'Control Sample Data'!G142&gt;0),'Control Sample Data'!G142,$B$1),"")</f>
        <v/>
      </c>
      <c r="T143" s="15" t="str">
        <f>IF(SUM('Control Sample Data'!H$3:H$98)&gt;10,IF(AND(ISNUMBER('Control Sample Data'!H142),'Control Sample Data'!H142&lt;$B$1,'Control Sample Data'!H142&gt;0),'Control Sample Data'!H142,$B$1),"")</f>
        <v/>
      </c>
      <c r="U143" s="15" t="str">
        <f>IF(SUM('Control Sample Data'!I$3:I$98)&gt;10,IF(AND(ISNUMBER('Control Sample Data'!I142),'Control Sample Data'!I142&lt;$B$1,'Control Sample Data'!I142&gt;0),'Control Sample Data'!I142,$B$1),"")</f>
        <v/>
      </c>
      <c r="V143" s="15" t="str">
        <f>IF(SUM('Control Sample Data'!J$3:J$98)&gt;10,IF(AND(ISNUMBER('Control Sample Data'!J142),'Control Sample Data'!J142&lt;$B$1,'Control Sample Data'!J142&gt;0),'Control Sample Data'!J142,$B$1),"")</f>
        <v/>
      </c>
      <c r="W143" s="15" t="str">
        <f>IF(SUM('Control Sample Data'!K$3:K$98)&gt;10,IF(AND(ISNUMBER('Control Sample Data'!K142),'Control Sample Data'!K142&lt;$B$1,'Control Sample Data'!K142&gt;0),'Control Sample Data'!K142,$B$1),"")</f>
        <v/>
      </c>
      <c r="X143" s="15" t="str">
        <f>IF(SUM('Control Sample Data'!L$3:L$98)&gt;10,IF(AND(ISNUMBER('Control Sample Data'!L142),'Control Sample Data'!L142&lt;$B$1,'Control Sample Data'!L142&gt;0),'Control Sample Data'!L142,$B$1),"")</f>
        <v/>
      </c>
      <c r="Y143" s="15" t="str">
        <f>IF(SUM('Control Sample Data'!M$3:M$98)&gt;10,IF(AND(ISNUMBER('Control Sample Data'!M142),'Control Sample Data'!M142&lt;$B$1,'Control Sample Data'!M142&gt;0),'Control Sample Data'!M142,$B$1),"")</f>
        <v/>
      </c>
      <c r="AT143" s="34" t="str">
        <f t="shared" si="130"/>
        <v/>
      </c>
      <c r="AU143" s="34" t="str">
        <f t="shared" si="131"/>
        <v/>
      </c>
      <c r="AV143" s="34" t="str">
        <f t="shared" si="132"/>
        <v/>
      </c>
      <c r="AW143" s="34" t="str">
        <f t="shared" si="133"/>
        <v/>
      </c>
      <c r="AX143" s="34" t="str">
        <f t="shared" si="134"/>
        <v/>
      </c>
      <c r="AY143" s="34" t="str">
        <f t="shared" si="135"/>
        <v/>
      </c>
      <c r="AZ143" s="34" t="str">
        <f t="shared" si="136"/>
        <v/>
      </c>
      <c r="BA143" s="34" t="str">
        <f t="shared" si="137"/>
        <v/>
      </c>
      <c r="BB143" s="34" t="str">
        <f t="shared" si="138"/>
        <v/>
      </c>
      <c r="BC143" s="34" t="str">
        <f t="shared" si="139"/>
        <v/>
      </c>
      <c r="BD143" s="34" t="str">
        <f t="shared" si="117"/>
        <v/>
      </c>
      <c r="BE143" s="34" t="str">
        <f t="shared" si="118"/>
        <v/>
      </c>
      <c r="BF143" s="34" t="str">
        <f t="shared" si="119"/>
        <v/>
      </c>
      <c r="BG143" s="34" t="str">
        <f t="shared" si="120"/>
        <v/>
      </c>
      <c r="BH143" s="34" t="str">
        <f t="shared" si="121"/>
        <v/>
      </c>
      <c r="BI143" s="34" t="str">
        <f t="shared" si="122"/>
        <v/>
      </c>
      <c r="BJ143" s="34" t="str">
        <f t="shared" si="123"/>
        <v/>
      </c>
      <c r="BK143" s="34" t="str">
        <f t="shared" si="124"/>
        <v/>
      </c>
      <c r="BL143" s="34" t="str">
        <f t="shared" si="125"/>
        <v/>
      </c>
      <c r="BM143" s="34" t="str">
        <f t="shared" si="126"/>
        <v/>
      </c>
      <c r="BN143" s="36" t="e">
        <f t="shared" si="127"/>
        <v>#DIV/0!</v>
      </c>
      <c r="BO143" s="36" t="e">
        <f t="shared" si="128"/>
        <v>#DIV/0!</v>
      </c>
      <c r="BP143" s="37" t="str">
        <f t="shared" si="140"/>
        <v/>
      </c>
      <c r="BQ143" s="37" t="str">
        <f t="shared" si="141"/>
        <v/>
      </c>
      <c r="BR143" s="37" t="str">
        <f t="shared" si="142"/>
        <v/>
      </c>
      <c r="BS143" s="37" t="str">
        <f t="shared" si="143"/>
        <v/>
      </c>
      <c r="BT143" s="37" t="str">
        <f t="shared" si="144"/>
        <v/>
      </c>
      <c r="BU143" s="37" t="str">
        <f t="shared" si="145"/>
        <v/>
      </c>
      <c r="BV143" s="37" t="str">
        <f t="shared" si="146"/>
        <v/>
      </c>
      <c r="BW143" s="37" t="str">
        <f t="shared" si="147"/>
        <v/>
      </c>
      <c r="BX143" s="37" t="str">
        <f t="shared" si="148"/>
        <v/>
      </c>
      <c r="BY143" s="37" t="str">
        <f t="shared" si="149"/>
        <v/>
      </c>
      <c r="BZ143" s="37" t="str">
        <f t="shared" si="150"/>
        <v/>
      </c>
      <c r="CA143" s="37" t="str">
        <f t="shared" si="151"/>
        <v/>
      </c>
      <c r="CB143" s="37" t="str">
        <f t="shared" si="152"/>
        <v/>
      </c>
      <c r="CC143" s="37" t="str">
        <f t="shared" si="153"/>
        <v/>
      </c>
      <c r="CD143" s="37" t="str">
        <f t="shared" si="154"/>
        <v/>
      </c>
      <c r="CE143" s="37" t="str">
        <f t="shared" si="155"/>
        <v/>
      </c>
      <c r="CF143" s="37" t="str">
        <f t="shared" si="156"/>
        <v/>
      </c>
      <c r="CG143" s="37" t="str">
        <f t="shared" si="157"/>
        <v/>
      </c>
      <c r="CH143" s="37" t="str">
        <f t="shared" si="158"/>
        <v/>
      </c>
      <c r="CI143" s="37" t="str">
        <f t="shared" si="159"/>
        <v/>
      </c>
    </row>
    <row r="144" spans="1:87" ht="12.75">
      <c r="A144" s="16"/>
      <c r="B144" s="14" t="str">
        <f>IF('Gene Table'!D143="","",'Gene Table'!D143)</f>
        <v>NM_000927</v>
      </c>
      <c r="C144" s="14" t="s">
        <v>185</v>
      </c>
      <c r="D144" s="15" t="str">
        <f>IF(SUM('Test Sample Data'!D$3:D$98)&gt;10,IF(AND(ISNUMBER('Test Sample Data'!D143),'Test Sample Data'!D143&lt;$B$1,'Test Sample Data'!D143&gt;0),'Test Sample Data'!D143,$B$1),"")</f>
        <v/>
      </c>
      <c r="E144" s="15" t="str">
        <f>IF(SUM('Test Sample Data'!E$3:E$98)&gt;10,IF(AND(ISNUMBER('Test Sample Data'!E143),'Test Sample Data'!E143&lt;$B$1,'Test Sample Data'!E143&gt;0),'Test Sample Data'!E143,$B$1),"")</f>
        <v/>
      </c>
      <c r="F144" s="15" t="str">
        <f>IF(SUM('Test Sample Data'!F$3:F$98)&gt;10,IF(AND(ISNUMBER('Test Sample Data'!F143),'Test Sample Data'!F143&lt;$B$1,'Test Sample Data'!F143&gt;0),'Test Sample Data'!F143,$B$1),"")</f>
        <v/>
      </c>
      <c r="G144" s="15" t="str">
        <f>IF(SUM('Test Sample Data'!G$3:G$98)&gt;10,IF(AND(ISNUMBER('Test Sample Data'!G143),'Test Sample Data'!G143&lt;$B$1,'Test Sample Data'!G143&gt;0),'Test Sample Data'!G143,$B$1),"")</f>
        <v/>
      </c>
      <c r="H144" s="15" t="str">
        <f>IF(SUM('Test Sample Data'!H$3:H$98)&gt;10,IF(AND(ISNUMBER('Test Sample Data'!H143),'Test Sample Data'!H143&lt;$B$1,'Test Sample Data'!H143&gt;0),'Test Sample Data'!H143,$B$1),"")</f>
        <v/>
      </c>
      <c r="I144" s="15" t="str">
        <f>IF(SUM('Test Sample Data'!I$3:I$98)&gt;10,IF(AND(ISNUMBER('Test Sample Data'!I143),'Test Sample Data'!I143&lt;$B$1,'Test Sample Data'!I143&gt;0),'Test Sample Data'!I143,$B$1),"")</f>
        <v/>
      </c>
      <c r="J144" s="15" t="str">
        <f>IF(SUM('Test Sample Data'!J$3:J$98)&gt;10,IF(AND(ISNUMBER('Test Sample Data'!J143),'Test Sample Data'!J143&lt;$B$1,'Test Sample Data'!J143&gt;0),'Test Sample Data'!J143,$B$1),"")</f>
        <v/>
      </c>
      <c r="K144" s="15" t="str">
        <f>IF(SUM('Test Sample Data'!K$3:K$98)&gt;10,IF(AND(ISNUMBER('Test Sample Data'!K143),'Test Sample Data'!K143&lt;$B$1,'Test Sample Data'!K143&gt;0),'Test Sample Data'!K143,$B$1),"")</f>
        <v/>
      </c>
      <c r="L144" s="15" t="str">
        <f>IF(SUM('Test Sample Data'!L$3:L$98)&gt;10,IF(AND(ISNUMBER('Test Sample Data'!L143),'Test Sample Data'!L143&lt;$B$1,'Test Sample Data'!L143&gt;0),'Test Sample Data'!L143,$B$1),"")</f>
        <v/>
      </c>
      <c r="M144" s="15" t="str">
        <f>IF(SUM('Test Sample Data'!M$3:M$98)&gt;10,IF(AND(ISNUMBER('Test Sample Data'!M143),'Test Sample Data'!M143&lt;$B$1,'Test Sample Data'!M143&gt;0),'Test Sample Data'!M143,$B$1),"")</f>
        <v/>
      </c>
      <c r="N144" s="15" t="str">
        <f>'Gene Table'!D143</f>
        <v>NM_000927</v>
      </c>
      <c r="O144" s="14" t="s">
        <v>185</v>
      </c>
      <c r="P144" s="15" t="str">
        <f>IF(SUM('Control Sample Data'!D$3:D$98)&gt;10,IF(AND(ISNUMBER('Control Sample Data'!D143),'Control Sample Data'!D143&lt;$B$1,'Control Sample Data'!D143&gt;0),'Control Sample Data'!D143,$B$1),"")</f>
        <v/>
      </c>
      <c r="Q144" s="15" t="str">
        <f>IF(SUM('Control Sample Data'!E$3:E$98)&gt;10,IF(AND(ISNUMBER('Control Sample Data'!E143),'Control Sample Data'!E143&lt;$B$1,'Control Sample Data'!E143&gt;0),'Control Sample Data'!E143,$B$1),"")</f>
        <v/>
      </c>
      <c r="R144" s="15" t="str">
        <f>IF(SUM('Control Sample Data'!F$3:F$98)&gt;10,IF(AND(ISNUMBER('Control Sample Data'!F143),'Control Sample Data'!F143&lt;$B$1,'Control Sample Data'!F143&gt;0),'Control Sample Data'!F143,$B$1),"")</f>
        <v/>
      </c>
      <c r="S144" s="15" t="str">
        <f>IF(SUM('Control Sample Data'!G$3:G$98)&gt;10,IF(AND(ISNUMBER('Control Sample Data'!G143),'Control Sample Data'!G143&lt;$B$1,'Control Sample Data'!G143&gt;0),'Control Sample Data'!G143,$B$1),"")</f>
        <v/>
      </c>
      <c r="T144" s="15" t="str">
        <f>IF(SUM('Control Sample Data'!H$3:H$98)&gt;10,IF(AND(ISNUMBER('Control Sample Data'!H143),'Control Sample Data'!H143&lt;$B$1,'Control Sample Data'!H143&gt;0),'Control Sample Data'!H143,$B$1),"")</f>
        <v/>
      </c>
      <c r="U144" s="15" t="str">
        <f>IF(SUM('Control Sample Data'!I$3:I$98)&gt;10,IF(AND(ISNUMBER('Control Sample Data'!I143),'Control Sample Data'!I143&lt;$B$1,'Control Sample Data'!I143&gt;0),'Control Sample Data'!I143,$B$1),"")</f>
        <v/>
      </c>
      <c r="V144" s="15" t="str">
        <f>IF(SUM('Control Sample Data'!J$3:J$98)&gt;10,IF(AND(ISNUMBER('Control Sample Data'!J143),'Control Sample Data'!J143&lt;$B$1,'Control Sample Data'!J143&gt;0),'Control Sample Data'!J143,$B$1),"")</f>
        <v/>
      </c>
      <c r="W144" s="15" t="str">
        <f>IF(SUM('Control Sample Data'!K$3:K$98)&gt;10,IF(AND(ISNUMBER('Control Sample Data'!K143),'Control Sample Data'!K143&lt;$B$1,'Control Sample Data'!K143&gt;0),'Control Sample Data'!K143,$B$1),"")</f>
        <v/>
      </c>
      <c r="X144" s="15" t="str">
        <f>IF(SUM('Control Sample Data'!L$3:L$98)&gt;10,IF(AND(ISNUMBER('Control Sample Data'!L143),'Control Sample Data'!L143&lt;$B$1,'Control Sample Data'!L143&gt;0),'Control Sample Data'!L143,$B$1),"")</f>
        <v/>
      </c>
      <c r="Y144" s="15" t="str">
        <f>IF(SUM('Control Sample Data'!M$3:M$98)&gt;10,IF(AND(ISNUMBER('Control Sample Data'!M143),'Control Sample Data'!M143&lt;$B$1,'Control Sample Data'!M143&gt;0),'Control Sample Data'!M143,$B$1),"")</f>
        <v/>
      </c>
      <c r="AT144" s="34" t="str">
        <f t="shared" si="130"/>
        <v/>
      </c>
      <c r="AU144" s="34" t="str">
        <f t="shared" si="131"/>
        <v/>
      </c>
      <c r="AV144" s="34" t="str">
        <f t="shared" si="132"/>
        <v/>
      </c>
      <c r="AW144" s="34" t="str">
        <f t="shared" si="133"/>
        <v/>
      </c>
      <c r="AX144" s="34" t="str">
        <f t="shared" si="134"/>
        <v/>
      </c>
      <c r="AY144" s="34" t="str">
        <f t="shared" si="135"/>
        <v/>
      </c>
      <c r="AZ144" s="34" t="str">
        <f t="shared" si="136"/>
        <v/>
      </c>
      <c r="BA144" s="34" t="str">
        <f t="shared" si="137"/>
        <v/>
      </c>
      <c r="BB144" s="34" t="str">
        <f t="shared" si="138"/>
        <v/>
      </c>
      <c r="BC144" s="34" t="str">
        <f t="shared" si="139"/>
        <v/>
      </c>
      <c r="BD144" s="34" t="str">
        <f t="shared" si="117"/>
        <v/>
      </c>
      <c r="BE144" s="34" t="str">
        <f t="shared" si="118"/>
        <v/>
      </c>
      <c r="BF144" s="34" t="str">
        <f t="shared" si="119"/>
        <v/>
      </c>
      <c r="BG144" s="34" t="str">
        <f t="shared" si="120"/>
        <v/>
      </c>
      <c r="BH144" s="34" t="str">
        <f t="shared" si="121"/>
        <v/>
      </c>
      <c r="BI144" s="34" t="str">
        <f t="shared" si="122"/>
        <v/>
      </c>
      <c r="BJ144" s="34" t="str">
        <f t="shared" si="123"/>
        <v/>
      </c>
      <c r="BK144" s="34" t="str">
        <f t="shared" si="124"/>
        <v/>
      </c>
      <c r="BL144" s="34" t="str">
        <f t="shared" si="125"/>
        <v/>
      </c>
      <c r="BM144" s="34" t="str">
        <f t="shared" si="126"/>
        <v/>
      </c>
      <c r="BN144" s="36" t="e">
        <f t="shared" si="127"/>
        <v>#DIV/0!</v>
      </c>
      <c r="BO144" s="36" t="e">
        <f t="shared" si="128"/>
        <v>#DIV/0!</v>
      </c>
      <c r="BP144" s="37" t="str">
        <f t="shared" si="140"/>
        <v/>
      </c>
      <c r="BQ144" s="37" t="str">
        <f t="shared" si="141"/>
        <v/>
      </c>
      <c r="BR144" s="37" t="str">
        <f t="shared" si="142"/>
        <v/>
      </c>
      <c r="BS144" s="37" t="str">
        <f t="shared" si="143"/>
        <v/>
      </c>
      <c r="BT144" s="37" t="str">
        <f t="shared" si="144"/>
        <v/>
      </c>
      <c r="BU144" s="37" t="str">
        <f t="shared" si="145"/>
        <v/>
      </c>
      <c r="BV144" s="37" t="str">
        <f t="shared" si="146"/>
        <v/>
      </c>
      <c r="BW144" s="37" t="str">
        <f t="shared" si="147"/>
        <v/>
      </c>
      <c r="BX144" s="37" t="str">
        <f t="shared" si="148"/>
        <v/>
      </c>
      <c r="BY144" s="37" t="str">
        <f t="shared" si="149"/>
        <v/>
      </c>
      <c r="BZ144" s="37" t="str">
        <f t="shared" si="150"/>
        <v/>
      </c>
      <c r="CA144" s="37" t="str">
        <f t="shared" si="151"/>
        <v/>
      </c>
      <c r="CB144" s="37" t="str">
        <f t="shared" si="152"/>
        <v/>
      </c>
      <c r="CC144" s="37" t="str">
        <f t="shared" si="153"/>
        <v/>
      </c>
      <c r="CD144" s="37" t="str">
        <f t="shared" si="154"/>
        <v/>
      </c>
      <c r="CE144" s="37" t="str">
        <f t="shared" si="155"/>
        <v/>
      </c>
      <c r="CF144" s="37" t="str">
        <f t="shared" si="156"/>
        <v/>
      </c>
      <c r="CG144" s="37" t="str">
        <f t="shared" si="157"/>
        <v/>
      </c>
      <c r="CH144" s="37" t="str">
        <f t="shared" si="158"/>
        <v/>
      </c>
      <c r="CI144" s="37" t="str">
        <f t="shared" si="159"/>
        <v/>
      </c>
    </row>
    <row r="145" spans="1:87" ht="12.75">
      <c r="A145" s="16"/>
      <c r="B145" s="14" t="str">
        <f>IF('Gene Table'!D144="","",'Gene Table'!D144)</f>
        <v>NM_002631</v>
      </c>
      <c r="C145" s="14" t="s">
        <v>189</v>
      </c>
      <c r="D145" s="15" t="str">
        <f>IF(SUM('Test Sample Data'!D$3:D$98)&gt;10,IF(AND(ISNUMBER('Test Sample Data'!D144),'Test Sample Data'!D144&lt;$B$1,'Test Sample Data'!D144&gt;0),'Test Sample Data'!D144,$B$1),"")</f>
        <v/>
      </c>
      <c r="E145" s="15" t="str">
        <f>IF(SUM('Test Sample Data'!E$3:E$98)&gt;10,IF(AND(ISNUMBER('Test Sample Data'!E144),'Test Sample Data'!E144&lt;$B$1,'Test Sample Data'!E144&gt;0),'Test Sample Data'!E144,$B$1),"")</f>
        <v/>
      </c>
      <c r="F145" s="15" t="str">
        <f>IF(SUM('Test Sample Data'!F$3:F$98)&gt;10,IF(AND(ISNUMBER('Test Sample Data'!F144),'Test Sample Data'!F144&lt;$B$1,'Test Sample Data'!F144&gt;0),'Test Sample Data'!F144,$B$1),"")</f>
        <v/>
      </c>
      <c r="G145" s="15" t="str">
        <f>IF(SUM('Test Sample Data'!G$3:G$98)&gt;10,IF(AND(ISNUMBER('Test Sample Data'!G144),'Test Sample Data'!G144&lt;$B$1,'Test Sample Data'!G144&gt;0),'Test Sample Data'!G144,$B$1),"")</f>
        <v/>
      </c>
      <c r="H145" s="15" t="str">
        <f>IF(SUM('Test Sample Data'!H$3:H$98)&gt;10,IF(AND(ISNUMBER('Test Sample Data'!H144),'Test Sample Data'!H144&lt;$B$1,'Test Sample Data'!H144&gt;0),'Test Sample Data'!H144,$B$1),"")</f>
        <v/>
      </c>
      <c r="I145" s="15" t="str">
        <f>IF(SUM('Test Sample Data'!I$3:I$98)&gt;10,IF(AND(ISNUMBER('Test Sample Data'!I144),'Test Sample Data'!I144&lt;$B$1,'Test Sample Data'!I144&gt;0),'Test Sample Data'!I144,$B$1),"")</f>
        <v/>
      </c>
      <c r="J145" s="15" t="str">
        <f>IF(SUM('Test Sample Data'!J$3:J$98)&gt;10,IF(AND(ISNUMBER('Test Sample Data'!J144),'Test Sample Data'!J144&lt;$B$1,'Test Sample Data'!J144&gt;0),'Test Sample Data'!J144,$B$1),"")</f>
        <v/>
      </c>
      <c r="K145" s="15" t="str">
        <f>IF(SUM('Test Sample Data'!K$3:K$98)&gt;10,IF(AND(ISNUMBER('Test Sample Data'!K144),'Test Sample Data'!K144&lt;$B$1,'Test Sample Data'!K144&gt;0),'Test Sample Data'!K144,$B$1),"")</f>
        <v/>
      </c>
      <c r="L145" s="15" t="str">
        <f>IF(SUM('Test Sample Data'!L$3:L$98)&gt;10,IF(AND(ISNUMBER('Test Sample Data'!L144),'Test Sample Data'!L144&lt;$B$1,'Test Sample Data'!L144&gt;0),'Test Sample Data'!L144,$B$1),"")</f>
        <v/>
      </c>
      <c r="M145" s="15" t="str">
        <f>IF(SUM('Test Sample Data'!M$3:M$98)&gt;10,IF(AND(ISNUMBER('Test Sample Data'!M144),'Test Sample Data'!M144&lt;$B$1,'Test Sample Data'!M144&gt;0),'Test Sample Data'!M144,$B$1),"")</f>
        <v/>
      </c>
      <c r="N145" s="15" t="str">
        <f>'Gene Table'!D144</f>
        <v>NM_002631</v>
      </c>
      <c r="O145" s="14" t="s">
        <v>189</v>
      </c>
      <c r="P145" s="15" t="str">
        <f>IF(SUM('Control Sample Data'!D$3:D$98)&gt;10,IF(AND(ISNUMBER('Control Sample Data'!D144),'Control Sample Data'!D144&lt;$B$1,'Control Sample Data'!D144&gt;0),'Control Sample Data'!D144,$B$1),"")</f>
        <v/>
      </c>
      <c r="Q145" s="15" t="str">
        <f>IF(SUM('Control Sample Data'!E$3:E$98)&gt;10,IF(AND(ISNUMBER('Control Sample Data'!E144),'Control Sample Data'!E144&lt;$B$1,'Control Sample Data'!E144&gt;0),'Control Sample Data'!E144,$B$1),"")</f>
        <v/>
      </c>
      <c r="R145" s="15" t="str">
        <f>IF(SUM('Control Sample Data'!F$3:F$98)&gt;10,IF(AND(ISNUMBER('Control Sample Data'!F144),'Control Sample Data'!F144&lt;$B$1,'Control Sample Data'!F144&gt;0),'Control Sample Data'!F144,$B$1),"")</f>
        <v/>
      </c>
      <c r="S145" s="15" t="str">
        <f>IF(SUM('Control Sample Data'!G$3:G$98)&gt;10,IF(AND(ISNUMBER('Control Sample Data'!G144),'Control Sample Data'!G144&lt;$B$1,'Control Sample Data'!G144&gt;0),'Control Sample Data'!G144,$B$1),"")</f>
        <v/>
      </c>
      <c r="T145" s="15" t="str">
        <f>IF(SUM('Control Sample Data'!H$3:H$98)&gt;10,IF(AND(ISNUMBER('Control Sample Data'!H144),'Control Sample Data'!H144&lt;$B$1,'Control Sample Data'!H144&gt;0),'Control Sample Data'!H144,$B$1),"")</f>
        <v/>
      </c>
      <c r="U145" s="15" t="str">
        <f>IF(SUM('Control Sample Data'!I$3:I$98)&gt;10,IF(AND(ISNUMBER('Control Sample Data'!I144),'Control Sample Data'!I144&lt;$B$1,'Control Sample Data'!I144&gt;0),'Control Sample Data'!I144,$B$1),"")</f>
        <v/>
      </c>
      <c r="V145" s="15" t="str">
        <f>IF(SUM('Control Sample Data'!J$3:J$98)&gt;10,IF(AND(ISNUMBER('Control Sample Data'!J144),'Control Sample Data'!J144&lt;$B$1,'Control Sample Data'!J144&gt;0),'Control Sample Data'!J144,$B$1),"")</f>
        <v/>
      </c>
      <c r="W145" s="15" t="str">
        <f>IF(SUM('Control Sample Data'!K$3:K$98)&gt;10,IF(AND(ISNUMBER('Control Sample Data'!K144),'Control Sample Data'!K144&lt;$B$1,'Control Sample Data'!K144&gt;0),'Control Sample Data'!K144,$B$1),"")</f>
        <v/>
      </c>
      <c r="X145" s="15" t="str">
        <f>IF(SUM('Control Sample Data'!L$3:L$98)&gt;10,IF(AND(ISNUMBER('Control Sample Data'!L144),'Control Sample Data'!L144&lt;$B$1,'Control Sample Data'!L144&gt;0),'Control Sample Data'!L144,$B$1),"")</f>
        <v/>
      </c>
      <c r="Y145" s="15" t="str">
        <f>IF(SUM('Control Sample Data'!M$3:M$98)&gt;10,IF(AND(ISNUMBER('Control Sample Data'!M144),'Control Sample Data'!M144&lt;$B$1,'Control Sample Data'!M144&gt;0),'Control Sample Data'!M144,$B$1),"")</f>
        <v/>
      </c>
      <c r="AT145" s="34" t="str">
        <f t="shared" si="130"/>
        <v/>
      </c>
      <c r="AU145" s="34" t="str">
        <f t="shared" si="131"/>
        <v/>
      </c>
      <c r="AV145" s="34" t="str">
        <f t="shared" si="132"/>
        <v/>
      </c>
      <c r="AW145" s="34" t="str">
        <f t="shared" si="133"/>
        <v/>
      </c>
      <c r="AX145" s="34" t="str">
        <f t="shared" si="134"/>
        <v/>
      </c>
      <c r="AY145" s="34" t="str">
        <f t="shared" si="135"/>
        <v/>
      </c>
      <c r="AZ145" s="34" t="str">
        <f t="shared" si="136"/>
        <v/>
      </c>
      <c r="BA145" s="34" t="str">
        <f t="shared" si="137"/>
        <v/>
      </c>
      <c r="BB145" s="34" t="str">
        <f t="shared" si="138"/>
        <v/>
      </c>
      <c r="BC145" s="34" t="str">
        <f t="shared" si="139"/>
        <v/>
      </c>
      <c r="BD145" s="34" t="str">
        <f t="shared" si="117"/>
        <v/>
      </c>
      <c r="BE145" s="34" t="str">
        <f t="shared" si="118"/>
        <v/>
      </c>
      <c r="BF145" s="34" t="str">
        <f t="shared" si="119"/>
        <v/>
      </c>
      <c r="BG145" s="34" t="str">
        <f t="shared" si="120"/>
        <v/>
      </c>
      <c r="BH145" s="34" t="str">
        <f t="shared" si="121"/>
        <v/>
      </c>
      <c r="BI145" s="34" t="str">
        <f t="shared" si="122"/>
        <v/>
      </c>
      <c r="BJ145" s="34" t="str">
        <f t="shared" si="123"/>
        <v/>
      </c>
      <c r="BK145" s="34" t="str">
        <f t="shared" si="124"/>
        <v/>
      </c>
      <c r="BL145" s="34" t="str">
        <f t="shared" si="125"/>
        <v/>
      </c>
      <c r="BM145" s="34" t="str">
        <f t="shared" si="126"/>
        <v/>
      </c>
      <c r="BN145" s="36" t="e">
        <f t="shared" si="127"/>
        <v>#DIV/0!</v>
      </c>
      <c r="BO145" s="36" t="e">
        <f t="shared" si="128"/>
        <v>#DIV/0!</v>
      </c>
      <c r="BP145" s="37" t="str">
        <f t="shared" si="140"/>
        <v/>
      </c>
      <c r="BQ145" s="37" t="str">
        <f t="shared" si="141"/>
        <v/>
      </c>
      <c r="BR145" s="37" t="str">
        <f t="shared" si="142"/>
        <v/>
      </c>
      <c r="BS145" s="37" t="str">
        <f t="shared" si="143"/>
        <v/>
      </c>
      <c r="BT145" s="37" t="str">
        <f t="shared" si="144"/>
        <v/>
      </c>
      <c r="BU145" s="37" t="str">
        <f t="shared" si="145"/>
        <v/>
      </c>
      <c r="BV145" s="37" t="str">
        <f t="shared" si="146"/>
        <v/>
      </c>
      <c r="BW145" s="37" t="str">
        <f t="shared" si="147"/>
        <v/>
      </c>
      <c r="BX145" s="37" t="str">
        <f t="shared" si="148"/>
        <v/>
      </c>
      <c r="BY145" s="37" t="str">
        <f t="shared" si="149"/>
        <v/>
      </c>
      <c r="BZ145" s="37" t="str">
        <f t="shared" si="150"/>
        <v/>
      </c>
      <c r="CA145" s="37" t="str">
        <f t="shared" si="151"/>
        <v/>
      </c>
      <c r="CB145" s="37" t="str">
        <f t="shared" si="152"/>
        <v/>
      </c>
      <c r="CC145" s="37" t="str">
        <f t="shared" si="153"/>
        <v/>
      </c>
      <c r="CD145" s="37" t="str">
        <f t="shared" si="154"/>
        <v/>
      </c>
      <c r="CE145" s="37" t="str">
        <f t="shared" si="155"/>
        <v/>
      </c>
      <c r="CF145" s="37" t="str">
        <f t="shared" si="156"/>
        <v/>
      </c>
      <c r="CG145" s="37" t="str">
        <f t="shared" si="157"/>
        <v/>
      </c>
      <c r="CH145" s="37" t="str">
        <f t="shared" si="158"/>
        <v/>
      </c>
      <c r="CI145" s="37" t="str">
        <f t="shared" si="159"/>
        <v/>
      </c>
    </row>
    <row r="146" spans="1:87" ht="12.75">
      <c r="A146" s="16"/>
      <c r="B146" s="14" t="str">
        <f>IF('Gene Table'!D145="","",'Gene Table'!D145)</f>
        <v>NM_002575</v>
      </c>
      <c r="C146" s="14" t="s">
        <v>193</v>
      </c>
      <c r="D146" s="15" t="str">
        <f>IF(SUM('Test Sample Data'!D$3:D$98)&gt;10,IF(AND(ISNUMBER('Test Sample Data'!D145),'Test Sample Data'!D145&lt;$B$1,'Test Sample Data'!D145&gt;0),'Test Sample Data'!D145,$B$1),"")</f>
        <v/>
      </c>
      <c r="E146" s="15" t="str">
        <f>IF(SUM('Test Sample Data'!E$3:E$98)&gt;10,IF(AND(ISNUMBER('Test Sample Data'!E145),'Test Sample Data'!E145&lt;$B$1,'Test Sample Data'!E145&gt;0),'Test Sample Data'!E145,$B$1),"")</f>
        <v/>
      </c>
      <c r="F146" s="15" t="str">
        <f>IF(SUM('Test Sample Data'!F$3:F$98)&gt;10,IF(AND(ISNUMBER('Test Sample Data'!F145),'Test Sample Data'!F145&lt;$B$1,'Test Sample Data'!F145&gt;0),'Test Sample Data'!F145,$B$1),"")</f>
        <v/>
      </c>
      <c r="G146" s="15" t="str">
        <f>IF(SUM('Test Sample Data'!G$3:G$98)&gt;10,IF(AND(ISNUMBER('Test Sample Data'!G145),'Test Sample Data'!G145&lt;$B$1,'Test Sample Data'!G145&gt;0),'Test Sample Data'!G145,$B$1),"")</f>
        <v/>
      </c>
      <c r="H146" s="15" t="str">
        <f>IF(SUM('Test Sample Data'!H$3:H$98)&gt;10,IF(AND(ISNUMBER('Test Sample Data'!H145),'Test Sample Data'!H145&lt;$B$1,'Test Sample Data'!H145&gt;0),'Test Sample Data'!H145,$B$1),"")</f>
        <v/>
      </c>
      <c r="I146" s="15" t="str">
        <f>IF(SUM('Test Sample Data'!I$3:I$98)&gt;10,IF(AND(ISNUMBER('Test Sample Data'!I145),'Test Sample Data'!I145&lt;$B$1,'Test Sample Data'!I145&gt;0),'Test Sample Data'!I145,$B$1),"")</f>
        <v/>
      </c>
      <c r="J146" s="15" t="str">
        <f>IF(SUM('Test Sample Data'!J$3:J$98)&gt;10,IF(AND(ISNUMBER('Test Sample Data'!J145),'Test Sample Data'!J145&lt;$B$1,'Test Sample Data'!J145&gt;0),'Test Sample Data'!J145,$B$1),"")</f>
        <v/>
      </c>
      <c r="K146" s="15" t="str">
        <f>IF(SUM('Test Sample Data'!K$3:K$98)&gt;10,IF(AND(ISNUMBER('Test Sample Data'!K145),'Test Sample Data'!K145&lt;$B$1,'Test Sample Data'!K145&gt;0),'Test Sample Data'!K145,$B$1),"")</f>
        <v/>
      </c>
      <c r="L146" s="15" t="str">
        <f>IF(SUM('Test Sample Data'!L$3:L$98)&gt;10,IF(AND(ISNUMBER('Test Sample Data'!L145),'Test Sample Data'!L145&lt;$B$1,'Test Sample Data'!L145&gt;0),'Test Sample Data'!L145,$B$1),"")</f>
        <v/>
      </c>
      <c r="M146" s="15" t="str">
        <f>IF(SUM('Test Sample Data'!M$3:M$98)&gt;10,IF(AND(ISNUMBER('Test Sample Data'!M145),'Test Sample Data'!M145&lt;$B$1,'Test Sample Data'!M145&gt;0),'Test Sample Data'!M145,$B$1),"")</f>
        <v/>
      </c>
      <c r="N146" s="15" t="str">
        <f>'Gene Table'!D145</f>
        <v>NM_002575</v>
      </c>
      <c r="O146" s="14" t="s">
        <v>193</v>
      </c>
      <c r="P146" s="15" t="str">
        <f>IF(SUM('Control Sample Data'!D$3:D$98)&gt;10,IF(AND(ISNUMBER('Control Sample Data'!D145),'Control Sample Data'!D145&lt;$B$1,'Control Sample Data'!D145&gt;0),'Control Sample Data'!D145,$B$1),"")</f>
        <v/>
      </c>
      <c r="Q146" s="15" t="str">
        <f>IF(SUM('Control Sample Data'!E$3:E$98)&gt;10,IF(AND(ISNUMBER('Control Sample Data'!E145),'Control Sample Data'!E145&lt;$B$1,'Control Sample Data'!E145&gt;0),'Control Sample Data'!E145,$B$1),"")</f>
        <v/>
      </c>
      <c r="R146" s="15" t="str">
        <f>IF(SUM('Control Sample Data'!F$3:F$98)&gt;10,IF(AND(ISNUMBER('Control Sample Data'!F145),'Control Sample Data'!F145&lt;$B$1,'Control Sample Data'!F145&gt;0),'Control Sample Data'!F145,$B$1),"")</f>
        <v/>
      </c>
      <c r="S146" s="15" t="str">
        <f>IF(SUM('Control Sample Data'!G$3:G$98)&gt;10,IF(AND(ISNUMBER('Control Sample Data'!G145),'Control Sample Data'!G145&lt;$B$1,'Control Sample Data'!G145&gt;0),'Control Sample Data'!G145,$B$1),"")</f>
        <v/>
      </c>
      <c r="T146" s="15" t="str">
        <f>IF(SUM('Control Sample Data'!H$3:H$98)&gt;10,IF(AND(ISNUMBER('Control Sample Data'!H145),'Control Sample Data'!H145&lt;$B$1,'Control Sample Data'!H145&gt;0),'Control Sample Data'!H145,$B$1),"")</f>
        <v/>
      </c>
      <c r="U146" s="15" t="str">
        <f>IF(SUM('Control Sample Data'!I$3:I$98)&gt;10,IF(AND(ISNUMBER('Control Sample Data'!I145),'Control Sample Data'!I145&lt;$B$1,'Control Sample Data'!I145&gt;0),'Control Sample Data'!I145,$B$1),"")</f>
        <v/>
      </c>
      <c r="V146" s="15" t="str">
        <f>IF(SUM('Control Sample Data'!J$3:J$98)&gt;10,IF(AND(ISNUMBER('Control Sample Data'!J145),'Control Sample Data'!J145&lt;$B$1,'Control Sample Data'!J145&gt;0),'Control Sample Data'!J145,$B$1),"")</f>
        <v/>
      </c>
      <c r="W146" s="15" t="str">
        <f>IF(SUM('Control Sample Data'!K$3:K$98)&gt;10,IF(AND(ISNUMBER('Control Sample Data'!K145),'Control Sample Data'!K145&lt;$B$1,'Control Sample Data'!K145&gt;0),'Control Sample Data'!K145,$B$1),"")</f>
        <v/>
      </c>
      <c r="X146" s="15" t="str">
        <f>IF(SUM('Control Sample Data'!L$3:L$98)&gt;10,IF(AND(ISNUMBER('Control Sample Data'!L145),'Control Sample Data'!L145&lt;$B$1,'Control Sample Data'!L145&gt;0),'Control Sample Data'!L145,$B$1),"")</f>
        <v/>
      </c>
      <c r="Y146" s="15" t="str">
        <f>IF(SUM('Control Sample Data'!M$3:M$98)&gt;10,IF(AND(ISNUMBER('Control Sample Data'!M145),'Control Sample Data'!M145&lt;$B$1,'Control Sample Data'!M145&gt;0),'Control Sample Data'!M145,$B$1),"")</f>
        <v/>
      </c>
      <c r="AT146" s="34" t="str">
        <f t="shared" si="130"/>
        <v/>
      </c>
      <c r="AU146" s="34" t="str">
        <f t="shared" si="131"/>
        <v/>
      </c>
      <c r="AV146" s="34" t="str">
        <f t="shared" si="132"/>
        <v/>
      </c>
      <c r="AW146" s="34" t="str">
        <f t="shared" si="133"/>
        <v/>
      </c>
      <c r="AX146" s="34" t="str">
        <f t="shared" si="134"/>
        <v/>
      </c>
      <c r="AY146" s="34" t="str">
        <f t="shared" si="135"/>
        <v/>
      </c>
      <c r="AZ146" s="34" t="str">
        <f t="shared" si="136"/>
        <v/>
      </c>
      <c r="BA146" s="34" t="str">
        <f t="shared" si="137"/>
        <v/>
      </c>
      <c r="BB146" s="34" t="str">
        <f t="shared" si="138"/>
        <v/>
      </c>
      <c r="BC146" s="34" t="str">
        <f t="shared" si="139"/>
        <v/>
      </c>
      <c r="BD146" s="34" t="str">
        <f t="shared" si="117"/>
        <v/>
      </c>
      <c r="BE146" s="34" t="str">
        <f t="shared" si="118"/>
        <v/>
      </c>
      <c r="BF146" s="34" t="str">
        <f t="shared" si="119"/>
        <v/>
      </c>
      <c r="BG146" s="34" t="str">
        <f t="shared" si="120"/>
        <v/>
      </c>
      <c r="BH146" s="34" t="str">
        <f t="shared" si="121"/>
        <v/>
      </c>
      <c r="BI146" s="34" t="str">
        <f t="shared" si="122"/>
        <v/>
      </c>
      <c r="BJ146" s="34" t="str">
        <f t="shared" si="123"/>
        <v/>
      </c>
      <c r="BK146" s="34" t="str">
        <f t="shared" si="124"/>
        <v/>
      </c>
      <c r="BL146" s="34" t="str">
        <f t="shared" si="125"/>
        <v/>
      </c>
      <c r="BM146" s="34" t="str">
        <f t="shared" si="126"/>
        <v/>
      </c>
      <c r="BN146" s="36" t="e">
        <f t="shared" si="127"/>
        <v>#DIV/0!</v>
      </c>
      <c r="BO146" s="36" t="e">
        <f t="shared" si="128"/>
        <v>#DIV/0!</v>
      </c>
      <c r="BP146" s="37" t="str">
        <f t="shared" si="140"/>
        <v/>
      </c>
      <c r="BQ146" s="37" t="str">
        <f t="shared" si="141"/>
        <v/>
      </c>
      <c r="BR146" s="37" t="str">
        <f t="shared" si="142"/>
        <v/>
      </c>
      <c r="BS146" s="37" t="str">
        <f t="shared" si="143"/>
        <v/>
      </c>
      <c r="BT146" s="37" t="str">
        <f t="shared" si="144"/>
        <v/>
      </c>
      <c r="BU146" s="37" t="str">
        <f t="shared" si="145"/>
        <v/>
      </c>
      <c r="BV146" s="37" t="str">
        <f t="shared" si="146"/>
        <v/>
      </c>
      <c r="BW146" s="37" t="str">
        <f t="shared" si="147"/>
        <v/>
      </c>
      <c r="BX146" s="37" t="str">
        <f t="shared" si="148"/>
        <v/>
      </c>
      <c r="BY146" s="37" t="str">
        <f t="shared" si="149"/>
        <v/>
      </c>
      <c r="BZ146" s="37" t="str">
        <f t="shared" si="150"/>
        <v/>
      </c>
      <c r="CA146" s="37" t="str">
        <f t="shared" si="151"/>
        <v/>
      </c>
      <c r="CB146" s="37" t="str">
        <f t="shared" si="152"/>
        <v/>
      </c>
      <c r="CC146" s="37" t="str">
        <f t="shared" si="153"/>
        <v/>
      </c>
      <c r="CD146" s="37" t="str">
        <f t="shared" si="154"/>
        <v/>
      </c>
      <c r="CE146" s="37" t="str">
        <f t="shared" si="155"/>
        <v/>
      </c>
      <c r="CF146" s="37" t="str">
        <f t="shared" si="156"/>
        <v/>
      </c>
      <c r="CG146" s="37" t="str">
        <f t="shared" si="157"/>
        <v/>
      </c>
      <c r="CH146" s="37" t="str">
        <f t="shared" si="158"/>
        <v/>
      </c>
      <c r="CI146" s="37" t="str">
        <f t="shared" si="159"/>
        <v/>
      </c>
    </row>
    <row r="147" spans="1:87" ht="12.75">
      <c r="A147" s="16"/>
      <c r="B147" s="14" t="str">
        <f>IF('Gene Table'!D146="","",'Gene Table'!D146)</f>
        <v>NM_000602</v>
      </c>
      <c r="C147" s="14" t="s">
        <v>197</v>
      </c>
      <c r="D147" s="15" t="str">
        <f>IF(SUM('Test Sample Data'!D$3:D$98)&gt;10,IF(AND(ISNUMBER('Test Sample Data'!D146),'Test Sample Data'!D146&lt;$B$1,'Test Sample Data'!D146&gt;0),'Test Sample Data'!D146,$B$1),"")</f>
        <v/>
      </c>
      <c r="E147" s="15" t="str">
        <f>IF(SUM('Test Sample Data'!E$3:E$98)&gt;10,IF(AND(ISNUMBER('Test Sample Data'!E146),'Test Sample Data'!E146&lt;$B$1,'Test Sample Data'!E146&gt;0),'Test Sample Data'!E146,$B$1),"")</f>
        <v/>
      </c>
      <c r="F147" s="15" t="str">
        <f>IF(SUM('Test Sample Data'!F$3:F$98)&gt;10,IF(AND(ISNUMBER('Test Sample Data'!F146),'Test Sample Data'!F146&lt;$B$1,'Test Sample Data'!F146&gt;0),'Test Sample Data'!F146,$B$1),"")</f>
        <v/>
      </c>
      <c r="G147" s="15" t="str">
        <f>IF(SUM('Test Sample Data'!G$3:G$98)&gt;10,IF(AND(ISNUMBER('Test Sample Data'!G146),'Test Sample Data'!G146&lt;$B$1,'Test Sample Data'!G146&gt;0),'Test Sample Data'!G146,$B$1),"")</f>
        <v/>
      </c>
      <c r="H147" s="15" t="str">
        <f>IF(SUM('Test Sample Data'!H$3:H$98)&gt;10,IF(AND(ISNUMBER('Test Sample Data'!H146),'Test Sample Data'!H146&lt;$B$1,'Test Sample Data'!H146&gt;0),'Test Sample Data'!H146,$B$1),"")</f>
        <v/>
      </c>
      <c r="I147" s="15" t="str">
        <f>IF(SUM('Test Sample Data'!I$3:I$98)&gt;10,IF(AND(ISNUMBER('Test Sample Data'!I146),'Test Sample Data'!I146&lt;$B$1,'Test Sample Data'!I146&gt;0),'Test Sample Data'!I146,$B$1),"")</f>
        <v/>
      </c>
      <c r="J147" s="15" t="str">
        <f>IF(SUM('Test Sample Data'!J$3:J$98)&gt;10,IF(AND(ISNUMBER('Test Sample Data'!J146),'Test Sample Data'!J146&lt;$B$1,'Test Sample Data'!J146&gt;0),'Test Sample Data'!J146,$B$1),"")</f>
        <v/>
      </c>
      <c r="K147" s="15" t="str">
        <f>IF(SUM('Test Sample Data'!K$3:K$98)&gt;10,IF(AND(ISNUMBER('Test Sample Data'!K146),'Test Sample Data'!K146&lt;$B$1,'Test Sample Data'!K146&gt;0),'Test Sample Data'!K146,$B$1),"")</f>
        <v/>
      </c>
      <c r="L147" s="15" t="str">
        <f>IF(SUM('Test Sample Data'!L$3:L$98)&gt;10,IF(AND(ISNUMBER('Test Sample Data'!L146),'Test Sample Data'!L146&lt;$B$1,'Test Sample Data'!L146&gt;0),'Test Sample Data'!L146,$B$1),"")</f>
        <v/>
      </c>
      <c r="M147" s="15" t="str">
        <f>IF(SUM('Test Sample Data'!M$3:M$98)&gt;10,IF(AND(ISNUMBER('Test Sample Data'!M146),'Test Sample Data'!M146&lt;$B$1,'Test Sample Data'!M146&gt;0),'Test Sample Data'!M146,$B$1),"")</f>
        <v/>
      </c>
      <c r="N147" s="15" t="str">
        <f>'Gene Table'!D146</f>
        <v>NM_000602</v>
      </c>
      <c r="O147" s="14" t="s">
        <v>197</v>
      </c>
      <c r="P147" s="15" t="str">
        <f>IF(SUM('Control Sample Data'!D$3:D$98)&gt;10,IF(AND(ISNUMBER('Control Sample Data'!D146),'Control Sample Data'!D146&lt;$B$1,'Control Sample Data'!D146&gt;0),'Control Sample Data'!D146,$B$1),"")</f>
        <v/>
      </c>
      <c r="Q147" s="15" t="str">
        <f>IF(SUM('Control Sample Data'!E$3:E$98)&gt;10,IF(AND(ISNUMBER('Control Sample Data'!E146),'Control Sample Data'!E146&lt;$B$1,'Control Sample Data'!E146&gt;0),'Control Sample Data'!E146,$B$1),"")</f>
        <v/>
      </c>
      <c r="R147" s="15" t="str">
        <f>IF(SUM('Control Sample Data'!F$3:F$98)&gt;10,IF(AND(ISNUMBER('Control Sample Data'!F146),'Control Sample Data'!F146&lt;$B$1,'Control Sample Data'!F146&gt;0),'Control Sample Data'!F146,$B$1),"")</f>
        <v/>
      </c>
      <c r="S147" s="15" t="str">
        <f>IF(SUM('Control Sample Data'!G$3:G$98)&gt;10,IF(AND(ISNUMBER('Control Sample Data'!G146),'Control Sample Data'!G146&lt;$B$1,'Control Sample Data'!G146&gt;0),'Control Sample Data'!G146,$B$1),"")</f>
        <v/>
      </c>
      <c r="T147" s="15" t="str">
        <f>IF(SUM('Control Sample Data'!H$3:H$98)&gt;10,IF(AND(ISNUMBER('Control Sample Data'!H146),'Control Sample Data'!H146&lt;$B$1,'Control Sample Data'!H146&gt;0),'Control Sample Data'!H146,$B$1),"")</f>
        <v/>
      </c>
      <c r="U147" s="15" t="str">
        <f>IF(SUM('Control Sample Data'!I$3:I$98)&gt;10,IF(AND(ISNUMBER('Control Sample Data'!I146),'Control Sample Data'!I146&lt;$B$1,'Control Sample Data'!I146&gt;0),'Control Sample Data'!I146,$B$1),"")</f>
        <v/>
      </c>
      <c r="V147" s="15" t="str">
        <f>IF(SUM('Control Sample Data'!J$3:J$98)&gt;10,IF(AND(ISNUMBER('Control Sample Data'!J146),'Control Sample Data'!J146&lt;$B$1,'Control Sample Data'!J146&gt;0),'Control Sample Data'!J146,$B$1),"")</f>
        <v/>
      </c>
      <c r="W147" s="15" t="str">
        <f>IF(SUM('Control Sample Data'!K$3:K$98)&gt;10,IF(AND(ISNUMBER('Control Sample Data'!K146),'Control Sample Data'!K146&lt;$B$1,'Control Sample Data'!K146&gt;0),'Control Sample Data'!K146,$B$1),"")</f>
        <v/>
      </c>
      <c r="X147" s="15" t="str">
        <f>IF(SUM('Control Sample Data'!L$3:L$98)&gt;10,IF(AND(ISNUMBER('Control Sample Data'!L146),'Control Sample Data'!L146&lt;$B$1,'Control Sample Data'!L146&gt;0),'Control Sample Data'!L146,$B$1),"")</f>
        <v/>
      </c>
      <c r="Y147" s="15" t="str">
        <f>IF(SUM('Control Sample Data'!M$3:M$98)&gt;10,IF(AND(ISNUMBER('Control Sample Data'!M146),'Control Sample Data'!M146&lt;$B$1,'Control Sample Data'!M146&gt;0),'Control Sample Data'!M146,$B$1),"")</f>
        <v/>
      </c>
      <c r="AT147" s="34" t="str">
        <f t="shared" si="130"/>
        <v/>
      </c>
      <c r="AU147" s="34" t="str">
        <f t="shared" si="131"/>
        <v/>
      </c>
      <c r="AV147" s="34" t="str">
        <f t="shared" si="132"/>
        <v/>
      </c>
      <c r="AW147" s="34" t="str">
        <f t="shared" si="133"/>
        <v/>
      </c>
      <c r="AX147" s="34" t="str">
        <f t="shared" si="134"/>
        <v/>
      </c>
      <c r="AY147" s="34" t="str">
        <f t="shared" si="135"/>
        <v/>
      </c>
      <c r="AZ147" s="34" t="str">
        <f t="shared" si="136"/>
        <v/>
      </c>
      <c r="BA147" s="34" t="str">
        <f t="shared" si="137"/>
        <v/>
      </c>
      <c r="BB147" s="34" t="str">
        <f t="shared" si="138"/>
        <v/>
      </c>
      <c r="BC147" s="34" t="str">
        <f t="shared" si="139"/>
        <v/>
      </c>
      <c r="BD147" s="34" t="str">
        <f t="shared" si="117"/>
        <v/>
      </c>
      <c r="BE147" s="34" t="str">
        <f t="shared" si="118"/>
        <v/>
      </c>
      <c r="BF147" s="34" t="str">
        <f t="shared" si="119"/>
        <v/>
      </c>
      <c r="BG147" s="34" t="str">
        <f t="shared" si="120"/>
        <v/>
      </c>
      <c r="BH147" s="34" t="str">
        <f t="shared" si="121"/>
        <v/>
      </c>
      <c r="BI147" s="34" t="str">
        <f t="shared" si="122"/>
        <v/>
      </c>
      <c r="BJ147" s="34" t="str">
        <f t="shared" si="123"/>
        <v/>
      </c>
      <c r="BK147" s="34" t="str">
        <f t="shared" si="124"/>
        <v/>
      </c>
      <c r="BL147" s="34" t="str">
        <f t="shared" si="125"/>
        <v/>
      </c>
      <c r="BM147" s="34" t="str">
        <f t="shared" si="126"/>
        <v/>
      </c>
      <c r="BN147" s="36" t="e">
        <f t="shared" si="127"/>
        <v>#DIV/0!</v>
      </c>
      <c r="BO147" s="36" t="e">
        <f t="shared" si="128"/>
        <v>#DIV/0!</v>
      </c>
      <c r="BP147" s="37" t="str">
        <f t="shared" si="140"/>
        <v/>
      </c>
      <c r="BQ147" s="37" t="str">
        <f t="shared" si="141"/>
        <v/>
      </c>
      <c r="BR147" s="37" t="str">
        <f t="shared" si="142"/>
        <v/>
      </c>
      <c r="BS147" s="37" t="str">
        <f t="shared" si="143"/>
        <v/>
      </c>
      <c r="BT147" s="37" t="str">
        <f t="shared" si="144"/>
        <v/>
      </c>
      <c r="BU147" s="37" t="str">
        <f t="shared" si="145"/>
        <v/>
      </c>
      <c r="BV147" s="37" t="str">
        <f t="shared" si="146"/>
        <v/>
      </c>
      <c r="BW147" s="37" t="str">
        <f t="shared" si="147"/>
        <v/>
      </c>
      <c r="BX147" s="37" t="str">
        <f t="shared" si="148"/>
        <v/>
      </c>
      <c r="BY147" s="37" t="str">
        <f t="shared" si="149"/>
        <v/>
      </c>
      <c r="BZ147" s="37" t="str">
        <f t="shared" si="150"/>
        <v/>
      </c>
      <c r="CA147" s="37" t="str">
        <f t="shared" si="151"/>
        <v/>
      </c>
      <c r="CB147" s="37" t="str">
        <f t="shared" si="152"/>
        <v/>
      </c>
      <c r="CC147" s="37" t="str">
        <f t="shared" si="153"/>
        <v/>
      </c>
      <c r="CD147" s="37" t="str">
        <f t="shared" si="154"/>
        <v/>
      </c>
      <c r="CE147" s="37" t="str">
        <f t="shared" si="155"/>
        <v/>
      </c>
      <c r="CF147" s="37" t="str">
        <f t="shared" si="156"/>
        <v/>
      </c>
      <c r="CG147" s="37" t="str">
        <f t="shared" si="157"/>
        <v/>
      </c>
      <c r="CH147" s="37" t="str">
        <f t="shared" si="158"/>
        <v/>
      </c>
      <c r="CI147" s="37" t="str">
        <f t="shared" si="159"/>
        <v/>
      </c>
    </row>
    <row r="148" spans="1:87" ht="12.75">
      <c r="A148" s="16"/>
      <c r="B148" s="14" t="str">
        <f>IF('Gene Table'!D147="","",'Gene Table'!D147)</f>
        <v>NM_000625</v>
      </c>
      <c r="C148" s="14" t="s">
        <v>201</v>
      </c>
      <c r="D148" s="15" t="str">
        <f>IF(SUM('Test Sample Data'!D$3:D$98)&gt;10,IF(AND(ISNUMBER('Test Sample Data'!D147),'Test Sample Data'!D147&lt;$B$1,'Test Sample Data'!D147&gt;0),'Test Sample Data'!D147,$B$1),"")</f>
        <v/>
      </c>
      <c r="E148" s="15" t="str">
        <f>IF(SUM('Test Sample Data'!E$3:E$98)&gt;10,IF(AND(ISNUMBER('Test Sample Data'!E147),'Test Sample Data'!E147&lt;$B$1,'Test Sample Data'!E147&gt;0),'Test Sample Data'!E147,$B$1),"")</f>
        <v/>
      </c>
      <c r="F148" s="15" t="str">
        <f>IF(SUM('Test Sample Data'!F$3:F$98)&gt;10,IF(AND(ISNUMBER('Test Sample Data'!F147),'Test Sample Data'!F147&lt;$B$1,'Test Sample Data'!F147&gt;0),'Test Sample Data'!F147,$B$1),"")</f>
        <v/>
      </c>
      <c r="G148" s="15" t="str">
        <f>IF(SUM('Test Sample Data'!G$3:G$98)&gt;10,IF(AND(ISNUMBER('Test Sample Data'!G147),'Test Sample Data'!G147&lt;$B$1,'Test Sample Data'!G147&gt;0),'Test Sample Data'!G147,$B$1),"")</f>
        <v/>
      </c>
      <c r="H148" s="15" t="str">
        <f>IF(SUM('Test Sample Data'!H$3:H$98)&gt;10,IF(AND(ISNUMBER('Test Sample Data'!H147),'Test Sample Data'!H147&lt;$B$1,'Test Sample Data'!H147&gt;0),'Test Sample Data'!H147,$B$1),"")</f>
        <v/>
      </c>
      <c r="I148" s="15" t="str">
        <f>IF(SUM('Test Sample Data'!I$3:I$98)&gt;10,IF(AND(ISNUMBER('Test Sample Data'!I147),'Test Sample Data'!I147&lt;$B$1,'Test Sample Data'!I147&gt;0),'Test Sample Data'!I147,$B$1),"")</f>
        <v/>
      </c>
      <c r="J148" s="15" t="str">
        <f>IF(SUM('Test Sample Data'!J$3:J$98)&gt;10,IF(AND(ISNUMBER('Test Sample Data'!J147),'Test Sample Data'!J147&lt;$B$1,'Test Sample Data'!J147&gt;0),'Test Sample Data'!J147,$B$1),"")</f>
        <v/>
      </c>
      <c r="K148" s="15" t="str">
        <f>IF(SUM('Test Sample Data'!K$3:K$98)&gt;10,IF(AND(ISNUMBER('Test Sample Data'!K147),'Test Sample Data'!K147&lt;$B$1,'Test Sample Data'!K147&gt;0),'Test Sample Data'!K147,$B$1),"")</f>
        <v/>
      </c>
      <c r="L148" s="15" t="str">
        <f>IF(SUM('Test Sample Data'!L$3:L$98)&gt;10,IF(AND(ISNUMBER('Test Sample Data'!L147),'Test Sample Data'!L147&lt;$B$1,'Test Sample Data'!L147&gt;0),'Test Sample Data'!L147,$B$1),"")</f>
        <v/>
      </c>
      <c r="M148" s="15" t="str">
        <f>IF(SUM('Test Sample Data'!M$3:M$98)&gt;10,IF(AND(ISNUMBER('Test Sample Data'!M147),'Test Sample Data'!M147&lt;$B$1,'Test Sample Data'!M147&gt;0),'Test Sample Data'!M147,$B$1),"")</f>
        <v/>
      </c>
      <c r="N148" s="15" t="str">
        <f>'Gene Table'!D147</f>
        <v>NM_000625</v>
      </c>
      <c r="O148" s="14" t="s">
        <v>201</v>
      </c>
      <c r="P148" s="15" t="str">
        <f>IF(SUM('Control Sample Data'!D$3:D$98)&gt;10,IF(AND(ISNUMBER('Control Sample Data'!D147),'Control Sample Data'!D147&lt;$B$1,'Control Sample Data'!D147&gt;0),'Control Sample Data'!D147,$B$1),"")</f>
        <v/>
      </c>
      <c r="Q148" s="15" t="str">
        <f>IF(SUM('Control Sample Data'!E$3:E$98)&gt;10,IF(AND(ISNUMBER('Control Sample Data'!E147),'Control Sample Data'!E147&lt;$B$1,'Control Sample Data'!E147&gt;0),'Control Sample Data'!E147,$B$1),"")</f>
        <v/>
      </c>
      <c r="R148" s="15" t="str">
        <f>IF(SUM('Control Sample Data'!F$3:F$98)&gt;10,IF(AND(ISNUMBER('Control Sample Data'!F147),'Control Sample Data'!F147&lt;$B$1,'Control Sample Data'!F147&gt;0),'Control Sample Data'!F147,$B$1),"")</f>
        <v/>
      </c>
      <c r="S148" s="15" t="str">
        <f>IF(SUM('Control Sample Data'!G$3:G$98)&gt;10,IF(AND(ISNUMBER('Control Sample Data'!G147),'Control Sample Data'!G147&lt;$B$1,'Control Sample Data'!G147&gt;0),'Control Sample Data'!G147,$B$1),"")</f>
        <v/>
      </c>
      <c r="T148" s="15" t="str">
        <f>IF(SUM('Control Sample Data'!H$3:H$98)&gt;10,IF(AND(ISNUMBER('Control Sample Data'!H147),'Control Sample Data'!H147&lt;$B$1,'Control Sample Data'!H147&gt;0),'Control Sample Data'!H147,$B$1),"")</f>
        <v/>
      </c>
      <c r="U148" s="15" t="str">
        <f>IF(SUM('Control Sample Data'!I$3:I$98)&gt;10,IF(AND(ISNUMBER('Control Sample Data'!I147),'Control Sample Data'!I147&lt;$B$1,'Control Sample Data'!I147&gt;0),'Control Sample Data'!I147,$B$1),"")</f>
        <v/>
      </c>
      <c r="V148" s="15" t="str">
        <f>IF(SUM('Control Sample Data'!J$3:J$98)&gt;10,IF(AND(ISNUMBER('Control Sample Data'!J147),'Control Sample Data'!J147&lt;$B$1,'Control Sample Data'!J147&gt;0),'Control Sample Data'!J147,$B$1),"")</f>
        <v/>
      </c>
      <c r="W148" s="15" t="str">
        <f>IF(SUM('Control Sample Data'!K$3:K$98)&gt;10,IF(AND(ISNUMBER('Control Sample Data'!K147),'Control Sample Data'!K147&lt;$B$1,'Control Sample Data'!K147&gt;0),'Control Sample Data'!K147,$B$1),"")</f>
        <v/>
      </c>
      <c r="X148" s="15" t="str">
        <f>IF(SUM('Control Sample Data'!L$3:L$98)&gt;10,IF(AND(ISNUMBER('Control Sample Data'!L147),'Control Sample Data'!L147&lt;$B$1,'Control Sample Data'!L147&gt;0),'Control Sample Data'!L147,$B$1),"")</f>
        <v/>
      </c>
      <c r="Y148" s="15" t="str">
        <f>IF(SUM('Control Sample Data'!M$3:M$98)&gt;10,IF(AND(ISNUMBER('Control Sample Data'!M147),'Control Sample Data'!M147&lt;$B$1,'Control Sample Data'!M147&gt;0),'Control Sample Data'!M147,$B$1),"")</f>
        <v/>
      </c>
      <c r="AT148" s="34" t="str">
        <f t="shared" si="130"/>
        <v/>
      </c>
      <c r="AU148" s="34" t="str">
        <f t="shared" si="131"/>
        <v/>
      </c>
      <c r="AV148" s="34" t="str">
        <f t="shared" si="132"/>
        <v/>
      </c>
      <c r="AW148" s="34" t="str">
        <f t="shared" si="133"/>
        <v/>
      </c>
      <c r="AX148" s="34" t="str">
        <f t="shared" si="134"/>
        <v/>
      </c>
      <c r="AY148" s="34" t="str">
        <f t="shared" si="135"/>
        <v/>
      </c>
      <c r="AZ148" s="34" t="str">
        <f t="shared" si="136"/>
        <v/>
      </c>
      <c r="BA148" s="34" t="str">
        <f t="shared" si="137"/>
        <v/>
      </c>
      <c r="BB148" s="34" t="str">
        <f t="shared" si="138"/>
        <v/>
      </c>
      <c r="BC148" s="34" t="str">
        <f t="shared" si="139"/>
        <v/>
      </c>
      <c r="BD148" s="34" t="str">
        <f t="shared" si="117"/>
        <v/>
      </c>
      <c r="BE148" s="34" t="str">
        <f t="shared" si="118"/>
        <v/>
      </c>
      <c r="BF148" s="34" t="str">
        <f t="shared" si="119"/>
        <v/>
      </c>
      <c r="BG148" s="34" t="str">
        <f t="shared" si="120"/>
        <v/>
      </c>
      <c r="BH148" s="34" t="str">
        <f t="shared" si="121"/>
        <v/>
      </c>
      <c r="BI148" s="34" t="str">
        <f t="shared" si="122"/>
        <v/>
      </c>
      <c r="BJ148" s="34" t="str">
        <f t="shared" si="123"/>
        <v/>
      </c>
      <c r="BK148" s="34" t="str">
        <f t="shared" si="124"/>
        <v/>
      </c>
      <c r="BL148" s="34" t="str">
        <f t="shared" si="125"/>
        <v/>
      </c>
      <c r="BM148" s="34" t="str">
        <f t="shared" si="126"/>
        <v/>
      </c>
      <c r="BN148" s="36" t="e">
        <f t="shared" si="127"/>
        <v>#DIV/0!</v>
      </c>
      <c r="BO148" s="36" t="e">
        <f t="shared" si="128"/>
        <v>#DIV/0!</v>
      </c>
      <c r="BP148" s="37" t="str">
        <f t="shared" si="140"/>
        <v/>
      </c>
      <c r="BQ148" s="37" t="str">
        <f t="shared" si="141"/>
        <v/>
      </c>
      <c r="BR148" s="37" t="str">
        <f t="shared" si="142"/>
        <v/>
      </c>
      <c r="BS148" s="37" t="str">
        <f t="shared" si="143"/>
        <v/>
      </c>
      <c r="BT148" s="37" t="str">
        <f t="shared" si="144"/>
        <v/>
      </c>
      <c r="BU148" s="37" t="str">
        <f t="shared" si="145"/>
        <v/>
      </c>
      <c r="BV148" s="37" t="str">
        <f t="shared" si="146"/>
        <v/>
      </c>
      <c r="BW148" s="37" t="str">
        <f t="shared" si="147"/>
        <v/>
      </c>
      <c r="BX148" s="37" t="str">
        <f t="shared" si="148"/>
        <v/>
      </c>
      <c r="BY148" s="37" t="str">
        <f t="shared" si="149"/>
        <v/>
      </c>
      <c r="BZ148" s="37" t="str">
        <f t="shared" si="150"/>
        <v/>
      </c>
      <c r="CA148" s="37" t="str">
        <f t="shared" si="151"/>
        <v/>
      </c>
      <c r="CB148" s="37" t="str">
        <f t="shared" si="152"/>
        <v/>
      </c>
      <c r="CC148" s="37" t="str">
        <f t="shared" si="153"/>
        <v/>
      </c>
      <c r="CD148" s="37" t="str">
        <f t="shared" si="154"/>
        <v/>
      </c>
      <c r="CE148" s="37" t="str">
        <f t="shared" si="155"/>
        <v/>
      </c>
      <c r="CF148" s="37" t="str">
        <f t="shared" si="156"/>
        <v/>
      </c>
      <c r="CG148" s="37" t="str">
        <f t="shared" si="157"/>
        <v/>
      </c>
      <c r="CH148" s="37" t="str">
        <f t="shared" si="158"/>
        <v/>
      </c>
      <c r="CI148" s="37" t="str">
        <f t="shared" si="159"/>
        <v/>
      </c>
    </row>
    <row r="149" spans="1:87" ht="12.75">
      <c r="A149" s="16"/>
      <c r="B149" s="14" t="str">
        <f>IF('Gene Table'!D148="","",'Gene Table'!D148)</f>
        <v>NM_001077493</v>
      </c>
      <c r="C149" s="14" t="s">
        <v>205</v>
      </c>
      <c r="D149" s="15" t="str">
        <f>IF(SUM('Test Sample Data'!D$3:D$98)&gt;10,IF(AND(ISNUMBER('Test Sample Data'!D148),'Test Sample Data'!D148&lt;$B$1,'Test Sample Data'!D148&gt;0),'Test Sample Data'!D148,$B$1),"")</f>
        <v/>
      </c>
      <c r="E149" s="15" t="str">
        <f>IF(SUM('Test Sample Data'!E$3:E$98)&gt;10,IF(AND(ISNUMBER('Test Sample Data'!E148),'Test Sample Data'!E148&lt;$B$1,'Test Sample Data'!E148&gt;0),'Test Sample Data'!E148,$B$1),"")</f>
        <v/>
      </c>
      <c r="F149" s="15" t="str">
        <f>IF(SUM('Test Sample Data'!F$3:F$98)&gt;10,IF(AND(ISNUMBER('Test Sample Data'!F148),'Test Sample Data'!F148&lt;$B$1,'Test Sample Data'!F148&gt;0),'Test Sample Data'!F148,$B$1),"")</f>
        <v/>
      </c>
      <c r="G149" s="15" t="str">
        <f>IF(SUM('Test Sample Data'!G$3:G$98)&gt;10,IF(AND(ISNUMBER('Test Sample Data'!G148),'Test Sample Data'!G148&lt;$B$1,'Test Sample Data'!G148&gt;0),'Test Sample Data'!G148,$B$1),"")</f>
        <v/>
      </c>
      <c r="H149" s="15" t="str">
        <f>IF(SUM('Test Sample Data'!H$3:H$98)&gt;10,IF(AND(ISNUMBER('Test Sample Data'!H148),'Test Sample Data'!H148&lt;$B$1,'Test Sample Data'!H148&gt;0),'Test Sample Data'!H148,$B$1),"")</f>
        <v/>
      </c>
      <c r="I149" s="15" t="str">
        <f>IF(SUM('Test Sample Data'!I$3:I$98)&gt;10,IF(AND(ISNUMBER('Test Sample Data'!I148),'Test Sample Data'!I148&lt;$B$1,'Test Sample Data'!I148&gt;0),'Test Sample Data'!I148,$B$1),"")</f>
        <v/>
      </c>
      <c r="J149" s="15" t="str">
        <f>IF(SUM('Test Sample Data'!J$3:J$98)&gt;10,IF(AND(ISNUMBER('Test Sample Data'!J148),'Test Sample Data'!J148&lt;$B$1,'Test Sample Data'!J148&gt;0),'Test Sample Data'!J148,$B$1),"")</f>
        <v/>
      </c>
      <c r="K149" s="15" t="str">
        <f>IF(SUM('Test Sample Data'!K$3:K$98)&gt;10,IF(AND(ISNUMBER('Test Sample Data'!K148),'Test Sample Data'!K148&lt;$B$1,'Test Sample Data'!K148&gt;0),'Test Sample Data'!K148,$B$1),"")</f>
        <v/>
      </c>
      <c r="L149" s="15" t="str">
        <f>IF(SUM('Test Sample Data'!L$3:L$98)&gt;10,IF(AND(ISNUMBER('Test Sample Data'!L148),'Test Sample Data'!L148&lt;$B$1,'Test Sample Data'!L148&gt;0),'Test Sample Data'!L148,$B$1),"")</f>
        <v/>
      </c>
      <c r="M149" s="15" t="str">
        <f>IF(SUM('Test Sample Data'!M$3:M$98)&gt;10,IF(AND(ISNUMBER('Test Sample Data'!M148),'Test Sample Data'!M148&lt;$B$1,'Test Sample Data'!M148&gt;0),'Test Sample Data'!M148,$B$1),"")</f>
        <v/>
      </c>
      <c r="N149" s="15" t="str">
        <f>'Gene Table'!D148</f>
        <v>NM_001077493</v>
      </c>
      <c r="O149" s="14" t="s">
        <v>205</v>
      </c>
      <c r="P149" s="15" t="str">
        <f>IF(SUM('Control Sample Data'!D$3:D$98)&gt;10,IF(AND(ISNUMBER('Control Sample Data'!D148),'Control Sample Data'!D148&lt;$B$1,'Control Sample Data'!D148&gt;0),'Control Sample Data'!D148,$B$1),"")</f>
        <v/>
      </c>
      <c r="Q149" s="15" t="str">
        <f>IF(SUM('Control Sample Data'!E$3:E$98)&gt;10,IF(AND(ISNUMBER('Control Sample Data'!E148),'Control Sample Data'!E148&lt;$B$1,'Control Sample Data'!E148&gt;0),'Control Sample Data'!E148,$B$1),"")</f>
        <v/>
      </c>
      <c r="R149" s="15" t="str">
        <f>IF(SUM('Control Sample Data'!F$3:F$98)&gt;10,IF(AND(ISNUMBER('Control Sample Data'!F148),'Control Sample Data'!F148&lt;$B$1,'Control Sample Data'!F148&gt;0),'Control Sample Data'!F148,$B$1),"")</f>
        <v/>
      </c>
      <c r="S149" s="15" t="str">
        <f>IF(SUM('Control Sample Data'!G$3:G$98)&gt;10,IF(AND(ISNUMBER('Control Sample Data'!G148),'Control Sample Data'!G148&lt;$B$1,'Control Sample Data'!G148&gt;0),'Control Sample Data'!G148,$B$1),"")</f>
        <v/>
      </c>
      <c r="T149" s="15" t="str">
        <f>IF(SUM('Control Sample Data'!H$3:H$98)&gt;10,IF(AND(ISNUMBER('Control Sample Data'!H148),'Control Sample Data'!H148&lt;$B$1,'Control Sample Data'!H148&gt;0),'Control Sample Data'!H148,$B$1),"")</f>
        <v/>
      </c>
      <c r="U149" s="15" t="str">
        <f>IF(SUM('Control Sample Data'!I$3:I$98)&gt;10,IF(AND(ISNUMBER('Control Sample Data'!I148),'Control Sample Data'!I148&lt;$B$1,'Control Sample Data'!I148&gt;0),'Control Sample Data'!I148,$B$1),"")</f>
        <v/>
      </c>
      <c r="V149" s="15" t="str">
        <f>IF(SUM('Control Sample Data'!J$3:J$98)&gt;10,IF(AND(ISNUMBER('Control Sample Data'!J148),'Control Sample Data'!J148&lt;$B$1,'Control Sample Data'!J148&gt;0),'Control Sample Data'!J148,$B$1),"")</f>
        <v/>
      </c>
      <c r="W149" s="15" t="str">
        <f>IF(SUM('Control Sample Data'!K$3:K$98)&gt;10,IF(AND(ISNUMBER('Control Sample Data'!K148),'Control Sample Data'!K148&lt;$B$1,'Control Sample Data'!K148&gt;0),'Control Sample Data'!K148,$B$1),"")</f>
        <v/>
      </c>
      <c r="X149" s="15" t="str">
        <f>IF(SUM('Control Sample Data'!L$3:L$98)&gt;10,IF(AND(ISNUMBER('Control Sample Data'!L148),'Control Sample Data'!L148&lt;$B$1,'Control Sample Data'!L148&gt;0),'Control Sample Data'!L148,$B$1),"")</f>
        <v/>
      </c>
      <c r="Y149" s="15" t="str">
        <f>IF(SUM('Control Sample Data'!M$3:M$98)&gt;10,IF(AND(ISNUMBER('Control Sample Data'!M148),'Control Sample Data'!M148&lt;$B$1,'Control Sample Data'!M148&gt;0),'Control Sample Data'!M148,$B$1),"")</f>
        <v/>
      </c>
      <c r="AT149" s="34" t="str">
        <f t="shared" si="130"/>
        <v/>
      </c>
      <c r="AU149" s="34" t="str">
        <f t="shared" si="131"/>
        <v/>
      </c>
      <c r="AV149" s="34" t="str">
        <f t="shared" si="132"/>
        <v/>
      </c>
      <c r="AW149" s="34" t="str">
        <f t="shared" si="133"/>
        <v/>
      </c>
      <c r="AX149" s="34" t="str">
        <f t="shared" si="134"/>
        <v/>
      </c>
      <c r="AY149" s="34" t="str">
        <f t="shared" si="135"/>
        <v/>
      </c>
      <c r="AZ149" s="34" t="str">
        <f t="shared" si="136"/>
        <v/>
      </c>
      <c r="BA149" s="34" t="str">
        <f t="shared" si="137"/>
        <v/>
      </c>
      <c r="BB149" s="34" t="str">
        <f t="shared" si="138"/>
        <v/>
      </c>
      <c r="BC149" s="34" t="str">
        <f t="shared" si="139"/>
        <v/>
      </c>
      <c r="BD149" s="34" t="str">
        <f t="shared" si="117"/>
        <v/>
      </c>
      <c r="BE149" s="34" t="str">
        <f t="shared" si="118"/>
        <v/>
      </c>
      <c r="BF149" s="34" t="str">
        <f t="shared" si="119"/>
        <v/>
      </c>
      <c r="BG149" s="34" t="str">
        <f t="shared" si="120"/>
        <v/>
      </c>
      <c r="BH149" s="34" t="str">
        <f t="shared" si="121"/>
        <v/>
      </c>
      <c r="BI149" s="34" t="str">
        <f t="shared" si="122"/>
        <v/>
      </c>
      <c r="BJ149" s="34" t="str">
        <f t="shared" si="123"/>
        <v/>
      </c>
      <c r="BK149" s="34" t="str">
        <f t="shared" si="124"/>
        <v/>
      </c>
      <c r="BL149" s="34" t="str">
        <f t="shared" si="125"/>
        <v/>
      </c>
      <c r="BM149" s="34" t="str">
        <f t="shared" si="126"/>
        <v/>
      </c>
      <c r="BN149" s="36" t="e">
        <f t="shared" si="127"/>
        <v>#DIV/0!</v>
      </c>
      <c r="BO149" s="36" t="e">
        <f t="shared" si="128"/>
        <v>#DIV/0!</v>
      </c>
      <c r="BP149" s="37" t="str">
        <f t="shared" si="140"/>
        <v/>
      </c>
      <c r="BQ149" s="37" t="str">
        <f t="shared" si="141"/>
        <v/>
      </c>
      <c r="BR149" s="37" t="str">
        <f t="shared" si="142"/>
        <v/>
      </c>
      <c r="BS149" s="37" t="str">
        <f t="shared" si="143"/>
        <v/>
      </c>
      <c r="BT149" s="37" t="str">
        <f t="shared" si="144"/>
        <v/>
      </c>
      <c r="BU149" s="37" t="str">
        <f t="shared" si="145"/>
        <v/>
      </c>
      <c r="BV149" s="37" t="str">
        <f t="shared" si="146"/>
        <v/>
      </c>
      <c r="BW149" s="37" t="str">
        <f t="shared" si="147"/>
        <v/>
      </c>
      <c r="BX149" s="37" t="str">
        <f t="shared" si="148"/>
        <v/>
      </c>
      <c r="BY149" s="37" t="str">
        <f t="shared" si="149"/>
        <v/>
      </c>
      <c r="BZ149" s="37" t="str">
        <f t="shared" si="150"/>
        <v/>
      </c>
      <c r="CA149" s="37" t="str">
        <f t="shared" si="151"/>
        <v/>
      </c>
      <c r="CB149" s="37" t="str">
        <f t="shared" si="152"/>
        <v/>
      </c>
      <c r="CC149" s="37" t="str">
        <f t="shared" si="153"/>
        <v/>
      </c>
      <c r="CD149" s="37" t="str">
        <f t="shared" si="154"/>
        <v/>
      </c>
      <c r="CE149" s="37" t="str">
        <f t="shared" si="155"/>
        <v/>
      </c>
      <c r="CF149" s="37" t="str">
        <f t="shared" si="156"/>
        <v/>
      </c>
      <c r="CG149" s="37" t="str">
        <f t="shared" si="157"/>
        <v/>
      </c>
      <c r="CH149" s="37" t="str">
        <f t="shared" si="158"/>
        <v/>
      </c>
      <c r="CI149" s="37" t="str">
        <f t="shared" si="159"/>
        <v/>
      </c>
    </row>
    <row r="150" spans="1:87" ht="12.75">
      <c r="A150" s="16"/>
      <c r="B150" s="14" t="str">
        <f>IF('Gene Table'!D149="","",'Gene Table'!D149)</f>
        <v>NM_002467</v>
      </c>
      <c r="C150" s="14" t="s">
        <v>209</v>
      </c>
      <c r="D150" s="15" t="str">
        <f>IF(SUM('Test Sample Data'!D$3:D$98)&gt;10,IF(AND(ISNUMBER('Test Sample Data'!D149),'Test Sample Data'!D149&lt;$B$1,'Test Sample Data'!D149&gt;0),'Test Sample Data'!D149,$B$1),"")</f>
        <v/>
      </c>
      <c r="E150" s="15" t="str">
        <f>IF(SUM('Test Sample Data'!E$3:E$98)&gt;10,IF(AND(ISNUMBER('Test Sample Data'!E149),'Test Sample Data'!E149&lt;$B$1,'Test Sample Data'!E149&gt;0),'Test Sample Data'!E149,$B$1),"")</f>
        <v/>
      </c>
      <c r="F150" s="15" t="str">
        <f>IF(SUM('Test Sample Data'!F$3:F$98)&gt;10,IF(AND(ISNUMBER('Test Sample Data'!F149),'Test Sample Data'!F149&lt;$B$1,'Test Sample Data'!F149&gt;0),'Test Sample Data'!F149,$B$1),"")</f>
        <v/>
      </c>
      <c r="G150" s="15" t="str">
        <f>IF(SUM('Test Sample Data'!G$3:G$98)&gt;10,IF(AND(ISNUMBER('Test Sample Data'!G149),'Test Sample Data'!G149&lt;$B$1,'Test Sample Data'!G149&gt;0),'Test Sample Data'!G149,$B$1),"")</f>
        <v/>
      </c>
      <c r="H150" s="15" t="str">
        <f>IF(SUM('Test Sample Data'!H$3:H$98)&gt;10,IF(AND(ISNUMBER('Test Sample Data'!H149),'Test Sample Data'!H149&lt;$B$1,'Test Sample Data'!H149&gt;0),'Test Sample Data'!H149,$B$1),"")</f>
        <v/>
      </c>
      <c r="I150" s="15" t="str">
        <f>IF(SUM('Test Sample Data'!I$3:I$98)&gt;10,IF(AND(ISNUMBER('Test Sample Data'!I149),'Test Sample Data'!I149&lt;$B$1,'Test Sample Data'!I149&gt;0),'Test Sample Data'!I149,$B$1),"")</f>
        <v/>
      </c>
      <c r="J150" s="15" t="str">
        <f>IF(SUM('Test Sample Data'!J$3:J$98)&gt;10,IF(AND(ISNUMBER('Test Sample Data'!J149),'Test Sample Data'!J149&lt;$B$1,'Test Sample Data'!J149&gt;0),'Test Sample Data'!J149,$B$1),"")</f>
        <v/>
      </c>
      <c r="K150" s="15" t="str">
        <f>IF(SUM('Test Sample Data'!K$3:K$98)&gt;10,IF(AND(ISNUMBER('Test Sample Data'!K149),'Test Sample Data'!K149&lt;$B$1,'Test Sample Data'!K149&gt;0),'Test Sample Data'!K149,$B$1),"")</f>
        <v/>
      </c>
      <c r="L150" s="15" t="str">
        <f>IF(SUM('Test Sample Data'!L$3:L$98)&gt;10,IF(AND(ISNUMBER('Test Sample Data'!L149),'Test Sample Data'!L149&lt;$B$1,'Test Sample Data'!L149&gt;0),'Test Sample Data'!L149,$B$1),"")</f>
        <v/>
      </c>
      <c r="M150" s="15" t="str">
        <f>IF(SUM('Test Sample Data'!M$3:M$98)&gt;10,IF(AND(ISNUMBER('Test Sample Data'!M149),'Test Sample Data'!M149&lt;$B$1,'Test Sample Data'!M149&gt;0),'Test Sample Data'!M149,$B$1),"")</f>
        <v/>
      </c>
      <c r="N150" s="15" t="str">
        <f>'Gene Table'!D149</f>
        <v>NM_002467</v>
      </c>
      <c r="O150" s="14" t="s">
        <v>209</v>
      </c>
      <c r="P150" s="15" t="str">
        <f>IF(SUM('Control Sample Data'!D$3:D$98)&gt;10,IF(AND(ISNUMBER('Control Sample Data'!D149),'Control Sample Data'!D149&lt;$B$1,'Control Sample Data'!D149&gt;0),'Control Sample Data'!D149,$B$1),"")</f>
        <v/>
      </c>
      <c r="Q150" s="15" t="str">
        <f>IF(SUM('Control Sample Data'!E$3:E$98)&gt;10,IF(AND(ISNUMBER('Control Sample Data'!E149),'Control Sample Data'!E149&lt;$B$1,'Control Sample Data'!E149&gt;0),'Control Sample Data'!E149,$B$1),"")</f>
        <v/>
      </c>
      <c r="R150" s="15" t="str">
        <f>IF(SUM('Control Sample Data'!F$3:F$98)&gt;10,IF(AND(ISNUMBER('Control Sample Data'!F149),'Control Sample Data'!F149&lt;$B$1,'Control Sample Data'!F149&gt;0),'Control Sample Data'!F149,$B$1),"")</f>
        <v/>
      </c>
      <c r="S150" s="15" t="str">
        <f>IF(SUM('Control Sample Data'!G$3:G$98)&gt;10,IF(AND(ISNUMBER('Control Sample Data'!G149),'Control Sample Data'!G149&lt;$B$1,'Control Sample Data'!G149&gt;0),'Control Sample Data'!G149,$B$1),"")</f>
        <v/>
      </c>
      <c r="T150" s="15" t="str">
        <f>IF(SUM('Control Sample Data'!H$3:H$98)&gt;10,IF(AND(ISNUMBER('Control Sample Data'!H149),'Control Sample Data'!H149&lt;$B$1,'Control Sample Data'!H149&gt;0),'Control Sample Data'!H149,$B$1),"")</f>
        <v/>
      </c>
      <c r="U150" s="15" t="str">
        <f>IF(SUM('Control Sample Data'!I$3:I$98)&gt;10,IF(AND(ISNUMBER('Control Sample Data'!I149),'Control Sample Data'!I149&lt;$B$1,'Control Sample Data'!I149&gt;0),'Control Sample Data'!I149,$B$1),"")</f>
        <v/>
      </c>
      <c r="V150" s="15" t="str">
        <f>IF(SUM('Control Sample Data'!J$3:J$98)&gt;10,IF(AND(ISNUMBER('Control Sample Data'!J149),'Control Sample Data'!J149&lt;$B$1,'Control Sample Data'!J149&gt;0),'Control Sample Data'!J149,$B$1),"")</f>
        <v/>
      </c>
      <c r="W150" s="15" t="str">
        <f>IF(SUM('Control Sample Data'!K$3:K$98)&gt;10,IF(AND(ISNUMBER('Control Sample Data'!K149),'Control Sample Data'!K149&lt;$B$1,'Control Sample Data'!K149&gt;0),'Control Sample Data'!K149,$B$1),"")</f>
        <v/>
      </c>
      <c r="X150" s="15" t="str">
        <f>IF(SUM('Control Sample Data'!L$3:L$98)&gt;10,IF(AND(ISNUMBER('Control Sample Data'!L149),'Control Sample Data'!L149&lt;$B$1,'Control Sample Data'!L149&gt;0),'Control Sample Data'!L149,$B$1),"")</f>
        <v/>
      </c>
      <c r="Y150" s="15" t="str">
        <f>IF(SUM('Control Sample Data'!M$3:M$98)&gt;10,IF(AND(ISNUMBER('Control Sample Data'!M149),'Control Sample Data'!M149&lt;$B$1,'Control Sample Data'!M149&gt;0),'Control Sample Data'!M149,$B$1),"")</f>
        <v/>
      </c>
      <c r="AT150" s="34" t="str">
        <f t="shared" si="130"/>
        <v/>
      </c>
      <c r="AU150" s="34" t="str">
        <f t="shared" si="131"/>
        <v/>
      </c>
      <c r="AV150" s="34" t="str">
        <f t="shared" si="132"/>
        <v/>
      </c>
      <c r="AW150" s="34" t="str">
        <f t="shared" si="133"/>
        <v/>
      </c>
      <c r="AX150" s="34" t="str">
        <f t="shared" si="134"/>
        <v/>
      </c>
      <c r="AY150" s="34" t="str">
        <f t="shared" si="135"/>
        <v/>
      </c>
      <c r="AZ150" s="34" t="str">
        <f t="shared" si="136"/>
        <v/>
      </c>
      <c r="BA150" s="34" t="str">
        <f t="shared" si="137"/>
        <v/>
      </c>
      <c r="BB150" s="34" t="str">
        <f t="shared" si="138"/>
        <v/>
      </c>
      <c r="BC150" s="34" t="str">
        <f t="shared" si="139"/>
        <v/>
      </c>
      <c r="BD150" s="34" t="str">
        <f t="shared" si="117"/>
        <v/>
      </c>
      <c r="BE150" s="34" t="str">
        <f t="shared" si="118"/>
        <v/>
      </c>
      <c r="BF150" s="34" t="str">
        <f t="shared" si="119"/>
        <v/>
      </c>
      <c r="BG150" s="34" t="str">
        <f t="shared" si="120"/>
        <v/>
      </c>
      <c r="BH150" s="34" t="str">
        <f t="shared" si="121"/>
        <v/>
      </c>
      <c r="BI150" s="34" t="str">
        <f t="shared" si="122"/>
        <v/>
      </c>
      <c r="BJ150" s="34" t="str">
        <f t="shared" si="123"/>
        <v/>
      </c>
      <c r="BK150" s="34" t="str">
        <f t="shared" si="124"/>
        <v/>
      </c>
      <c r="BL150" s="34" t="str">
        <f t="shared" si="125"/>
        <v/>
      </c>
      <c r="BM150" s="34" t="str">
        <f t="shared" si="126"/>
        <v/>
      </c>
      <c r="BN150" s="36" t="e">
        <f t="shared" si="127"/>
        <v>#DIV/0!</v>
      </c>
      <c r="BO150" s="36" t="e">
        <f t="shared" si="128"/>
        <v>#DIV/0!</v>
      </c>
      <c r="BP150" s="37" t="str">
        <f t="shared" si="140"/>
        <v/>
      </c>
      <c r="BQ150" s="37" t="str">
        <f t="shared" si="141"/>
        <v/>
      </c>
      <c r="BR150" s="37" t="str">
        <f t="shared" si="142"/>
        <v/>
      </c>
      <c r="BS150" s="37" t="str">
        <f t="shared" si="143"/>
        <v/>
      </c>
      <c r="BT150" s="37" t="str">
        <f t="shared" si="144"/>
        <v/>
      </c>
      <c r="BU150" s="37" t="str">
        <f t="shared" si="145"/>
        <v/>
      </c>
      <c r="BV150" s="37" t="str">
        <f t="shared" si="146"/>
        <v/>
      </c>
      <c r="BW150" s="37" t="str">
        <f t="shared" si="147"/>
        <v/>
      </c>
      <c r="BX150" s="37" t="str">
        <f t="shared" si="148"/>
        <v/>
      </c>
      <c r="BY150" s="37" t="str">
        <f t="shared" si="149"/>
        <v/>
      </c>
      <c r="BZ150" s="37" t="str">
        <f t="shared" si="150"/>
        <v/>
      </c>
      <c r="CA150" s="37" t="str">
        <f t="shared" si="151"/>
        <v/>
      </c>
      <c r="CB150" s="37" t="str">
        <f t="shared" si="152"/>
        <v/>
      </c>
      <c r="CC150" s="37" t="str">
        <f t="shared" si="153"/>
        <v/>
      </c>
      <c r="CD150" s="37" t="str">
        <f t="shared" si="154"/>
        <v/>
      </c>
      <c r="CE150" s="37" t="str">
        <f t="shared" si="155"/>
        <v/>
      </c>
      <c r="CF150" s="37" t="str">
        <f t="shared" si="156"/>
        <v/>
      </c>
      <c r="CG150" s="37" t="str">
        <f t="shared" si="157"/>
        <v/>
      </c>
      <c r="CH150" s="37" t="str">
        <f t="shared" si="158"/>
        <v/>
      </c>
      <c r="CI150" s="37" t="str">
        <f t="shared" si="159"/>
        <v/>
      </c>
    </row>
    <row r="151" spans="1:87" ht="12.75">
      <c r="A151" s="16"/>
      <c r="B151" s="14" t="str">
        <f>IF('Gene Table'!D150="","",'Gene Table'!D150)</f>
        <v>NM_002462</v>
      </c>
      <c r="C151" s="14" t="s">
        <v>213</v>
      </c>
      <c r="D151" s="15" t="str">
        <f>IF(SUM('Test Sample Data'!D$3:D$98)&gt;10,IF(AND(ISNUMBER('Test Sample Data'!D150),'Test Sample Data'!D150&lt;$B$1,'Test Sample Data'!D150&gt;0),'Test Sample Data'!D150,$B$1),"")</f>
        <v/>
      </c>
      <c r="E151" s="15" t="str">
        <f>IF(SUM('Test Sample Data'!E$3:E$98)&gt;10,IF(AND(ISNUMBER('Test Sample Data'!E150),'Test Sample Data'!E150&lt;$B$1,'Test Sample Data'!E150&gt;0),'Test Sample Data'!E150,$B$1),"")</f>
        <v/>
      </c>
      <c r="F151" s="15" t="str">
        <f>IF(SUM('Test Sample Data'!F$3:F$98)&gt;10,IF(AND(ISNUMBER('Test Sample Data'!F150),'Test Sample Data'!F150&lt;$B$1,'Test Sample Data'!F150&gt;0),'Test Sample Data'!F150,$B$1),"")</f>
        <v/>
      </c>
      <c r="G151" s="15" t="str">
        <f>IF(SUM('Test Sample Data'!G$3:G$98)&gt;10,IF(AND(ISNUMBER('Test Sample Data'!G150),'Test Sample Data'!G150&lt;$B$1,'Test Sample Data'!G150&gt;0),'Test Sample Data'!G150,$B$1),"")</f>
        <v/>
      </c>
      <c r="H151" s="15" t="str">
        <f>IF(SUM('Test Sample Data'!H$3:H$98)&gt;10,IF(AND(ISNUMBER('Test Sample Data'!H150),'Test Sample Data'!H150&lt;$B$1,'Test Sample Data'!H150&gt;0),'Test Sample Data'!H150,$B$1),"")</f>
        <v/>
      </c>
      <c r="I151" s="15" t="str">
        <f>IF(SUM('Test Sample Data'!I$3:I$98)&gt;10,IF(AND(ISNUMBER('Test Sample Data'!I150),'Test Sample Data'!I150&lt;$B$1,'Test Sample Data'!I150&gt;0),'Test Sample Data'!I150,$B$1),"")</f>
        <v/>
      </c>
      <c r="J151" s="15" t="str">
        <f>IF(SUM('Test Sample Data'!J$3:J$98)&gt;10,IF(AND(ISNUMBER('Test Sample Data'!J150),'Test Sample Data'!J150&lt;$B$1,'Test Sample Data'!J150&gt;0),'Test Sample Data'!J150,$B$1),"")</f>
        <v/>
      </c>
      <c r="K151" s="15" t="str">
        <f>IF(SUM('Test Sample Data'!K$3:K$98)&gt;10,IF(AND(ISNUMBER('Test Sample Data'!K150),'Test Sample Data'!K150&lt;$B$1,'Test Sample Data'!K150&gt;0),'Test Sample Data'!K150,$B$1),"")</f>
        <v/>
      </c>
      <c r="L151" s="15" t="str">
        <f>IF(SUM('Test Sample Data'!L$3:L$98)&gt;10,IF(AND(ISNUMBER('Test Sample Data'!L150),'Test Sample Data'!L150&lt;$B$1,'Test Sample Data'!L150&gt;0),'Test Sample Data'!L150,$B$1),"")</f>
        <v/>
      </c>
      <c r="M151" s="15" t="str">
        <f>IF(SUM('Test Sample Data'!M$3:M$98)&gt;10,IF(AND(ISNUMBER('Test Sample Data'!M150),'Test Sample Data'!M150&lt;$B$1,'Test Sample Data'!M150&gt;0),'Test Sample Data'!M150,$B$1),"")</f>
        <v/>
      </c>
      <c r="N151" s="15" t="str">
        <f>'Gene Table'!D150</f>
        <v>NM_002462</v>
      </c>
      <c r="O151" s="14" t="s">
        <v>213</v>
      </c>
      <c r="P151" s="15" t="str">
        <f>IF(SUM('Control Sample Data'!D$3:D$98)&gt;10,IF(AND(ISNUMBER('Control Sample Data'!D150),'Control Sample Data'!D150&lt;$B$1,'Control Sample Data'!D150&gt;0),'Control Sample Data'!D150,$B$1),"")</f>
        <v/>
      </c>
      <c r="Q151" s="15" t="str">
        <f>IF(SUM('Control Sample Data'!E$3:E$98)&gt;10,IF(AND(ISNUMBER('Control Sample Data'!E150),'Control Sample Data'!E150&lt;$B$1,'Control Sample Data'!E150&gt;0),'Control Sample Data'!E150,$B$1),"")</f>
        <v/>
      </c>
      <c r="R151" s="15" t="str">
        <f>IF(SUM('Control Sample Data'!F$3:F$98)&gt;10,IF(AND(ISNUMBER('Control Sample Data'!F150),'Control Sample Data'!F150&lt;$B$1,'Control Sample Data'!F150&gt;0),'Control Sample Data'!F150,$B$1),"")</f>
        <v/>
      </c>
      <c r="S151" s="15" t="str">
        <f>IF(SUM('Control Sample Data'!G$3:G$98)&gt;10,IF(AND(ISNUMBER('Control Sample Data'!G150),'Control Sample Data'!G150&lt;$B$1,'Control Sample Data'!G150&gt;0),'Control Sample Data'!G150,$B$1),"")</f>
        <v/>
      </c>
      <c r="T151" s="15" t="str">
        <f>IF(SUM('Control Sample Data'!H$3:H$98)&gt;10,IF(AND(ISNUMBER('Control Sample Data'!H150),'Control Sample Data'!H150&lt;$B$1,'Control Sample Data'!H150&gt;0),'Control Sample Data'!H150,$B$1),"")</f>
        <v/>
      </c>
      <c r="U151" s="15" t="str">
        <f>IF(SUM('Control Sample Data'!I$3:I$98)&gt;10,IF(AND(ISNUMBER('Control Sample Data'!I150),'Control Sample Data'!I150&lt;$B$1,'Control Sample Data'!I150&gt;0),'Control Sample Data'!I150,$B$1),"")</f>
        <v/>
      </c>
      <c r="V151" s="15" t="str">
        <f>IF(SUM('Control Sample Data'!J$3:J$98)&gt;10,IF(AND(ISNUMBER('Control Sample Data'!J150),'Control Sample Data'!J150&lt;$B$1,'Control Sample Data'!J150&gt;0),'Control Sample Data'!J150,$B$1),"")</f>
        <v/>
      </c>
      <c r="W151" s="15" t="str">
        <f>IF(SUM('Control Sample Data'!K$3:K$98)&gt;10,IF(AND(ISNUMBER('Control Sample Data'!K150),'Control Sample Data'!K150&lt;$B$1,'Control Sample Data'!K150&gt;0),'Control Sample Data'!K150,$B$1),"")</f>
        <v/>
      </c>
      <c r="X151" s="15" t="str">
        <f>IF(SUM('Control Sample Data'!L$3:L$98)&gt;10,IF(AND(ISNUMBER('Control Sample Data'!L150),'Control Sample Data'!L150&lt;$B$1,'Control Sample Data'!L150&gt;0),'Control Sample Data'!L150,$B$1),"")</f>
        <v/>
      </c>
      <c r="Y151" s="15" t="str">
        <f>IF(SUM('Control Sample Data'!M$3:M$98)&gt;10,IF(AND(ISNUMBER('Control Sample Data'!M150),'Control Sample Data'!M150&lt;$B$1,'Control Sample Data'!M150&gt;0),'Control Sample Data'!M150,$B$1),"")</f>
        <v/>
      </c>
      <c r="AT151" s="34" t="str">
        <f t="shared" si="130"/>
        <v/>
      </c>
      <c r="AU151" s="34" t="str">
        <f t="shared" si="131"/>
        <v/>
      </c>
      <c r="AV151" s="34" t="str">
        <f t="shared" si="132"/>
        <v/>
      </c>
      <c r="AW151" s="34" t="str">
        <f t="shared" si="133"/>
        <v/>
      </c>
      <c r="AX151" s="34" t="str">
        <f t="shared" si="134"/>
        <v/>
      </c>
      <c r="AY151" s="34" t="str">
        <f t="shared" si="135"/>
        <v/>
      </c>
      <c r="AZ151" s="34" t="str">
        <f t="shared" si="136"/>
        <v/>
      </c>
      <c r="BA151" s="34" t="str">
        <f t="shared" si="137"/>
        <v/>
      </c>
      <c r="BB151" s="34" t="str">
        <f t="shared" si="138"/>
        <v/>
      </c>
      <c r="BC151" s="34" t="str">
        <f t="shared" si="139"/>
        <v/>
      </c>
      <c r="BD151" s="34" t="str">
        <f t="shared" si="117"/>
        <v/>
      </c>
      <c r="BE151" s="34" t="str">
        <f t="shared" si="118"/>
        <v/>
      </c>
      <c r="BF151" s="34" t="str">
        <f t="shared" si="119"/>
        <v/>
      </c>
      <c r="BG151" s="34" t="str">
        <f t="shared" si="120"/>
        <v/>
      </c>
      <c r="BH151" s="34" t="str">
        <f t="shared" si="121"/>
        <v/>
      </c>
      <c r="BI151" s="34" t="str">
        <f t="shared" si="122"/>
        <v/>
      </c>
      <c r="BJ151" s="34" t="str">
        <f t="shared" si="123"/>
        <v/>
      </c>
      <c r="BK151" s="34" t="str">
        <f t="shared" si="124"/>
        <v/>
      </c>
      <c r="BL151" s="34" t="str">
        <f t="shared" si="125"/>
        <v/>
      </c>
      <c r="BM151" s="34" t="str">
        <f t="shared" si="126"/>
        <v/>
      </c>
      <c r="BN151" s="36" t="e">
        <f t="shared" si="127"/>
        <v>#DIV/0!</v>
      </c>
      <c r="BO151" s="36" t="e">
        <f t="shared" si="128"/>
        <v>#DIV/0!</v>
      </c>
      <c r="BP151" s="37" t="str">
        <f t="shared" si="140"/>
        <v/>
      </c>
      <c r="BQ151" s="37" t="str">
        <f t="shared" si="141"/>
        <v/>
      </c>
      <c r="BR151" s="37" t="str">
        <f t="shared" si="142"/>
        <v/>
      </c>
      <c r="BS151" s="37" t="str">
        <f t="shared" si="143"/>
        <v/>
      </c>
      <c r="BT151" s="37" t="str">
        <f t="shared" si="144"/>
        <v/>
      </c>
      <c r="BU151" s="37" t="str">
        <f t="shared" si="145"/>
        <v/>
      </c>
      <c r="BV151" s="37" t="str">
        <f t="shared" si="146"/>
        <v/>
      </c>
      <c r="BW151" s="37" t="str">
        <f t="shared" si="147"/>
        <v/>
      </c>
      <c r="BX151" s="37" t="str">
        <f t="shared" si="148"/>
        <v/>
      </c>
      <c r="BY151" s="37" t="str">
        <f t="shared" si="149"/>
        <v/>
      </c>
      <c r="BZ151" s="37" t="str">
        <f t="shared" si="150"/>
        <v/>
      </c>
      <c r="CA151" s="37" t="str">
        <f t="shared" si="151"/>
        <v/>
      </c>
      <c r="CB151" s="37" t="str">
        <f t="shared" si="152"/>
        <v/>
      </c>
      <c r="CC151" s="37" t="str">
        <f t="shared" si="153"/>
        <v/>
      </c>
      <c r="CD151" s="37" t="str">
        <f t="shared" si="154"/>
        <v/>
      </c>
      <c r="CE151" s="37" t="str">
        <f t="shared" si="155"/>
        <v/>
      </c>
      <c r="CF151" s="37" t="str">
        <f t="shared" si="156"/>
        <v/>
      </c>
      <c r="CG151" s="37" t="str">
        <f t="shared" si="157"/>
        <v/>
      </c>
      <c r="CH151" s="37" t="str">
        <f t="shared" si="158"/>
        <v/>
      </c>
      <c r="CI151" s="37" t="str">
        <f t="shared" si="159"/>
        <v/>
      </c>
    </row>
    <row r="152" spans="1:87" ht="12.75">
      <c r="A152" s="16"/>
      <c r="B152" s="14" t="str">
        <f>IF('Gene Table'!D151="","",'Gene Table'!D151)</f>
        <v>NM_002454</v>
      </c>
      <c r="C152" s="14" t="s">
        <v>217</v>
      </c>
      <c r="D152" s="15" t="str">
        <f>IF(SUM('Test Sample Data'!D$3:D$98)&gt;10,IF(AND(ISNUMBER('Test Sample Data'!D151),'Test Sample Data'!D151&lt;$B$1,'Test Sample Data'!D151&gt;0),'Test Sample Data'!D151,$B$1),"")</f>
        <v/>
      </c>
      <c r="E152" s="15" t="str">
        <f>IF(SUM('Test Sample Data'!E$3:E$98)&gt;10,IF(AND(ISNUMBER('Test Sample Data'!E151),'Test Sample Data'!E151&lt;$B$1,'Test Sample Data'!E151&gt;0),'Test Sample Data'!E151,$B$1),"")</f>
        <v/>
      </c>
      <c r="F152" s="15" t="str">
        <f>IF(SUM('Test Sample Data'!F$3:F$98)&gt;10,IF(AND(ISNUMBER('Test Sample Data'!F151),'Test Sample Data'!F151&lt;$B$1,'Test Sample Data'!F151&gt;0),'Test Sample Data'!F151,$B$1),"")</f>
        <v/>
      </c>
      <c r="G152" s="15" t="str">
        <f>IF(SUM('Test Sample Data'!G$3:G$98)&gt;10,IF(AND(ISNUMBER('Test Sample Data'!G151),'Test Sample Data'!G151&lt;$B$1,'Test Sample Data'!G151&gt;0),'Test Sample Data'!G151,$B$1),"")</f>
        <v/>
      </c>
      <c r="H152" s="15" t="str">
        <f>IF(SUM('Test Sample Data'!H$3:H$98)&gt;10,IF(AND(ISNUMBER('Test Sample Data'!H151),'Test Sample Data'!H151&lt;$B$1,'Test Sample Data'!H151&gt;0),'Test Sample Data'!H151,$B$1),"")</f>
        <v/>
      </c>
      <c r="I152" s="15" t="str">
        <f>IF(SUM('Test Sample Data'!I$3:I$98)&gt;10,IF(AND(ISNUMBER('Test Sample Data'!I151),'Test Sample Data'!I151&lt;$B$1,'Test Sample Data'!I151&gt;0),'Test Sample Data'!I151,$B$1),"")</f>
        <v/>
      </c>
      <c r="J152" s="15" t="str">
        <f>IF(SUM('Test Sample Data'!J$3:J$98)&gt;10,IF(AND(ISNUMBER('Test Sample Data'!J151),'Test Sample Data'!J151&lt;$B$1,'Test Sample Data'!J151&gt;0),'Test Sample Data'!J151,$B$1),"")</f>
        <v/>
      </c>
      <c r="K152" s="15" t="str">
        <f>IF(SUM('Test Sample Data'!K$3:K$98)&gt;10,IF(AND(ISNUMBER('Test Sample Data'!K151),'Test Sample Data'!K151&lt;$B$1,'Test Sample Data'!K151&gt;0),'Test Sample Data'!K151,$B$1),"")</f>
        <v/>
      </c>
      <c r="L152" s="15" t="str">
        <f>IF(SUM('Test Sample Data'!L$3:L$98)&gt;10,IF(AND(ISNUMBER('Test Sample Data'!L151),'Test Sample Data'!L151&lt;$B$1,'Test Sample Data'!L151&gt;0),'Test Sample Data'!L151,$B$1),"")</f>
        <v/>
      </c>
      <c r="M152" s="15" t="str">
        <f>IF(SUM('Test Sample Data'!M$3:M$98)&gt;10,IF(AND(ISNUMBER('Test Sample Data'!M151),'Test Sample Data'!M151&lt;$B$1,'Test Sample Data'!M151&gt;0),'Test Sample Data'!M151,$B$1),"")</f>
        <v/>
      </c>
      <c r="N152" s="15" t="str">
        <f>'Gene Table'!D151</f>
        <v>NM_002454</v>
      </c>
      <c r="O152" s="14" t="s">
        <v>217</v>
      </c>
      <c r="P152" s="15" t="str">
        <f>IF(SUM('Control Sample Data'!D$3:D$98)&gt;10,IF(AND(ISNUMBER('Control Sample Data'!D151),'Control Sample Data'!D151&lt;$B$1,'Control Sample Data'!D151&gt;0),'Control Sample Data'!D151,$B$1),"")</f>
        <v/>
      </c>
      <c r="Q152" s="15" t="str">
        <f>IF(SUM('Control Sample Data'!E$3:E$98)&gt;10,IF(AND(ISNUMBER('Control Sample Data'!E151),'Control Sample Data'!E151&lt;$B$1,'Control Sample Data'!E151&gt;0),'Control Sample Data'!E151,$B$1),"")</f>
        <v/>
      </c>
      <c r="R152" s="15" t="str">
        <f>IF(SUM('Control Sample Data'!F$3:F$98)&gt;10,IF(AND(ISNUMBER('Control Sample Data'!F151),'Control Sample Data'!F151&lt;$B$1,'Control Sample Data'!F151&gt;0),'Control Sample Data'!F151,$B$1),"")</f>
        <v/>
      </c>
      <c r="S152" s="15" t="str">
        <f>IF(SUM('Control Sample Data'!G$3:G$98)&gt;10,IF(AND(ISNUMBER('Control Sample Data'!G151),'Control Sample Data'!G151&lt;$B$1,'Control Sample Data'!G151&gt;0),'Control Sample Data'!G151,$B$1),"")</f>
        <v/>
      </c>
      <c r="T152" s="15" t="str">
        <f>IF(SUM('Control Sample Data'!H$3:H$98)&gt;10,IF(AND(ISNUMBER('Control Sample Data'!H151),'Control Sample Data'!H151&lt;$B$1,'Control Sample Data'!H151&gt;0),'Control Sample Data'!H151,$B$1),"")</f>
        <v/>
      </c>
      <c r="U152" s="15" t="str">
        <f>IF(SUM('Control Sample Data'!I$3:I$98)&gt;10,IF(AND(ISNUMBER('Control Sample Data'!I151),'Control Sample Data'!I151&lt;$B$1,'Control Sample Data'!I151&gt;0),'Control Sample Data'!I151,$B$1),"")</f>
        <v/>
      </c>
      <c r="V152" s="15" t="str">
        <f>IF(SUM('Control Sample Data'!J$3:J$98)&gt;10,IF(AND(ISNUMBER('Control Sample Data'!J151),'Control Sample Data'!J151&lt;$B$1,'Control Sample Data'!J151&gt;0),'Control Sample Data'!J151,$B$1),"")</f>
        <v/>
      </c>
      <c r="W152" s="15" t="str">
        <f>IF(SUM('Control Sample Data'!K$3:K$98)&gt;10,IF(AND(ISNUMBER('Control Sample Data'!K151),'Control Sample Data'!K151&lt;$B$1,'Control Sample Data'!K151&gt;0),'Control Sample Data'!K151,$B$1),"")</f>
        <v/>
      </c>
      <c r="X152" s="15" t="str">
        <f>IF(SUM('Control Sample Data'!L$3:L$98)&gt;10,IF(AND(ISNUMBER('Control Sample Data'!L151),'Control Sample Data'!L151&lt;$B$1,'Control Sample Data'!L151&gt;0),'Control Sample Data'!L151,$B$1),"")</f>
        <v/>
      </c>
      <c r="Y152" s="15" t="str">
        <f>IF(SUM('Control Sample Data'!M$3:M$98)&gt;10,IF(AND(ISNUMBER('Control Sample Data'!M151),'Control Sample Data'!M151&lt;$B$1,'Control Sample Data'!M151&gt;0),'Control Sample Data'!M151,$B$1),"")</f>
        <v/>
      </c>
      <c r="AT152" s="34" t="str">
        <f t="shared" si="130"/>
        <v/>
      </c>
      <c r="AU152" s="34" t="str">
        <f t="shared" si="131"/>
        <v/>
      </c>
      <c r="AV152" s="34" t="str">
        <f t="shared" si="132"/>
        <v/>
      </c>
      <c r="AW152" s="34" t="str">
        <f t="shared" si="133"/>
        <v/>
      </c>
      <c r="AX152" s="34" t="str">
        <f t="shared" si="134"/>
        <v/>
      </c>
      <c r="AY152" s="34" t="str">
        <f t="shared" si="135"/>
        <v/>
      </c>
      <c r="AZ152" s="34" t="str">
        <f t="shared" si="136"/>
        <v/>
      </c>
      <c r="BA152" s="34" t="str">
        <f t="shared" si="137"/>
        <v/>
      </c>
      <c r="BB152" s="34" t="str">
        <f t="shared" si="138"/>
        <v/>
      </c>
      <c r="BC152" s="34" t="str">
        <f t="shared" si="139"/>
        <v/>
      </c>
      <c r="BD152" s="34" t="str">
        <f t="shared" si="117"/>
        <v/>
      </c>
      <c r="BE152" s="34" t="str">
        <f t="shared" si="118"/>
        <v/>
      </c>
      <c r="BF152" s="34" t="str">
        <f t="shared" si="119"/>
        <v/>
      </c>
      <c r="BG152" s="34" t="str">
        <f t="shared" si="120"/>
        <v/>
      </c>
      <c r="BH152" s="34" t="str">
        <f t="shared" si="121"/>
        <v/>
      </c>
      <c r="BI152" s="34" t="str">
        <f t="shared" si="122"/>
        <v/>
      </c>
      <c r="BJ152" s="34" t="str">
        <f t="shared" si="123"/>
        <v/>
      </c>
      <c r="BK152" s="34" t="str">
        <f t="shared" si="124"/>
        <v/>
      </c>
      <c r="BL152" s="34" t="str">
        <f t="shared" si="125"/>
        <v/>
      </c>
      <c r="BM152" s="34" t="str">
        <f t="shared" si="126"/>
        <v/>
      </c>
      <c r="BN152" s="36" t="e">
        <f t="shared" si="127"/>
        <v>#DIV/0!</v>
      </c>
      <c r="BO152" s="36" t="e">
        <f t="shared" si="128"/>
        <v>#DIV/0!</v>
      </c>
      <c r="BP152" s="37" t="str">
        <f t="shared" si="140"/>
        <v/>
      </c>
      <c r="BQ152" s="37" t="str">
        <f t="shared" si="141"/>
        <v/>
      </c>
      <c r="BR152" s="37" t="str">
        <f t="shared" si="142"/>
        <v/>
      </c>
      <c r="BS152" s="37" t="str">
        <f t="shared" si="143"/>
        <v/>
      </c>
      <c r="BT152" s="37" t="str">
        <f t="shared" si="144"/>
        <v/>
      </c>
      <c r="BU152" s="37" t="str">
        <f t="shared" si="145"/>
        <v/>
      </c>
      <c r="BV152" s="37" t="str">
        <f t="shared" si="146"/>
        <v/>
      </c>
      <c r="BW152" s="37" t="str">
        <f t="shared" si="147"/>
        <v/>
      </c>
      <c r="BX152" s="37" t="str">
        <f t="shared" si="148"/>
        <v/>
      </c>
      <c r="BY152" s="37" t="str">
        <f t="shared" si="149"/>
        <v/>
      </c>
      <c r="BZ152" s="37" t="str">
        <f t="shared" si="150"/>
        <v/>
      </c>
      <c r="CA152" s="37" t="str">
        <f t="shared" si="151"/>
        <v/>
      </c>
      <c r="CB152" s="37" t="str">
        <f t="shared" si="152"/>
        <v/>
      </c>
      <c r="CC152" s="37" t="str">
        <f t="shared" si="153"/>
        <v/>
      </c>
      <c r="CD152" s="37" t="str">
        <f t="shared" si="154"/>
        <v/>
      </c>
      <c r="CE152" s="37" t="str">
        <f t="shared" si="155"/>
        <v/>
      </c>
      <c r="CF152" s="37" t="str">
        <f t="shared" si="156"/>
        <v/>
      </c>
      <c r="CG152" s="37" t="str">
        <f t="shared" si="157"/>
        <v/>
      </c>
      <c r="CH152" s="37" t="str">
        <f t="shared" si="158"/>
        <v/>
      </c>
      <c r="CI152" s="37" t="str">
        <f t="shared" si="159"/>
        <v/>
      </c>
    </row>
    <row r="153" spans="1:87" ht="12.75">
      <c r="A153" s="16"/>
      <c r="B153" s="14" t="str">
        <f>IF('Gene Table'!D152="","",'Gene Table'!D152)</f>
        <v>NM_005952</v>
      </c>
      <c r="C153" s="14" t="s">
        <v>221</v>
      </c>
      <c r="D153" s="15" t="str">
        <f>IF(SUM('Test Sample Data'!D$3:D$98)&gt;10,IF(AND(ISNUMBER('Test Sample Data'!D152),'Test Sample Data'!D152&lt;$B$1,'Test Sample Data'!D152&gt;0),'Test Sample Data'!D152,$B$1),"")</f>
        <v/>
      </c>
      <c r="E153" s="15" t="str">
        <f>IF(SUM('Test Sample Data'!E$3:E$98)&gt;10,IF(AND(ISNUMBER('Test Sample Data'!E152),'Test Sample Data'!E152&lt;$B$1,'Test Sample Data'!E152&gt;0),'Test Sample Data'!E152,$B$1),"")</f>
        <v/>
      </c>
      <c r="F153" s="15" t="str">
        <f>IF(SUM('Test Sample Data'!F$3:F$98)&gt;10,IF(AND(ISNUMBER('Test Sample Data'!F152),'Test Sample Data'!F152&lt;$B$1,'Test Sample Data'!F152&gt;0),'Test Sample Data'!F152,$B$1),"")</f>
        <v/>
      </c>
      <c r="G153" s="15" t="str">
        <f>IF(SUM('Test Sample Data'!G$3:G$98)&gt;10,IF(AND(ISNUMBER('Test Sample Data'!G152),'Test Sample Data'!G152&lt;$B$1,'Test Sample Data'!G152&gt;0),'Test Sample Data'!G152,$B$1),"")</f>
        <v/>
      </c>
      <c r="H153" s="15" t="str">
        <f>IF(SUM('Test Sample Data'!H$3:H$98)&gt;10,IF(AND(ISNUMBER('Test Sample Data'!H152),'Test Sample Data'!H152&lt;$B$1,'Test Sample Data'!H152&gt;0),'Test Sample Data'!H152,$B$1),"")</f>
        <v/>
      </c>
      <c r="I153" s="15" t="str">
        <f>IF(SUM('Test Sample Data'!I$3:I$98)&gt;10,IF(AND(ISNUMBER('Test Sample Data'!I152),'Test Sample Data'!I152&lt;$B$1,'Test Sample Data'!I152&gt;0),'Test Sample Data'!I152,$B$1),"")</f>
        <v/>
      </c>
      <c r="J153" s="15" t="str">
        <f>IF(SUM('Test Sample Data'!J$3:J$98)&gt;10,IF(AND(ISNUMBER('Test Sample Data'!J152),'Test Sample Data'!J152&lt;$B$1,'Test Sample Data'!J152&gt;0),'Test Sample Data'!J152,$B$1),"")</f>
        <v/>
      </c>
      <c r="K153" s="15" t="str">
        <f>IF(SUM('Test Sample Data'!K$3:K$98)&gt;10,IF(AND(ISNUMBER('Test Sample Data'!K152),'Test Sample Data'!K152&lt;$B$1,'Test Sample Data'!K152&gt;0),'Test Sample Data'!K152,$B$1),"")</f>
        <v/>
      </c>
      <c r="L153" s="15" t="str">
        <f>IF(SUM('Test Sample Data'!L$3:L$98)&gt;10,IF(AND(ISNUMBER('Test Sample Data'!L152),'Test Sample Data'!L152&lt;$B$1,'Test Sample Data'!L152&gt;0),'Test Sample Data'!L152,$B$1),"")</f>
        <v/>
      </c>
      <c r="M153" s="15" t="str">
        <f>IF(SUM('Test Sample Data'!M$3:M$98)&gt;10,IF(AND(ISNUMBER('Test Sample Data'!M152),'Test Sample Data'!M152&lt;$B$1,'Test Sample Data'!M152&gt;0),'Test Sample Data'!M152,$B$1),"")</f>
        <v/>
      </c>
      <c r="N153" s="15" t="str">
        <f>'Gene Table'!D152</f>
        <v>NM_005952</v>
      </c>
      <c r="O153" s="14" t="s">
        <v>221</v>
      </c>
      <c r="P153" s="15" t="str">
        <f>IF(SUM('Control Sample Data'!D$3:D$98)&gt;10,IF(AND(ISNUMBER('Control Sample Data'!D152),'Control Sample Data'!D152&lt;$B$1,'Control Sample Data'!D152&gt;0),'Control Sample Data'!D152,$B$1),"")</f>
        <v/>
      </c>
      <c r="Q153" s="15" t="str">
        <f>IF(SUM('Control Sample Data'!E$3:E$98)&gt;10,IF(AND(ISNUMBER('Control Sample Data'!E152),'Control Sample Data'!E152&lt;$B$1,'Control Sample Data'!E152&gt;0),'Control Sample Data'!E152,$B$1),"")</f>
        <v/>
      </c>
      <c r="R153" s="15" t="str">
        <f>IF(SUM('Control Sample Data'!F$3:F$98)&gt;10,IF(AND(ISNUMBER('Control Sample Data'!F152),'Control Sample Data'!F152&lt;$B$1,'Control Sample Data'!F152&gt;0),'Control Sample Data'!F152,$B$1),"")</f>
        <v/>
      </c>
      <c r="S153" s="15" t="str">
        <f>IF(SUM('Control Sample Data'!G$3:G$98)&gt;10,IF(AND(ISNUMBER('Control Sample Data'!G152),'Control Sample Data'!G152&lt;$B$1,'Control Sample Data'!G152&gt;0),'Control Sample Data'!G152,$B$1),"")</f>
        <v/>
      </c>
      <c r="T153" s="15" t="str">
        <f>IF(SUM('Control Sample Data'!H$3:H$98)&gt;10,IF(AND(ISNUMBER('Control Sample Data'!H152),'Control Sample Data'!H152&lt;$B$1,'Control Sample Data'!H152&gt;0),'Control Sample Data'!H152,$B$1),"")</f>
        <v/>
      </c>
      <c r="U153" s="15" t="str">
        <f>IF(SUM('Control Sample Data'!I$3:I$98)&gt;10,IF(AND(ISNUMBER('Control Sample Data'!I152),'Control Sample Data'!I152&lt;$B$1,'Control Sample Data'!I152&gt;0),'Control Sample Data'!I152,$B$1),"")</f>
        <v/>
      </c>
      <c r="V153" s="15" t="str">
        <f>IF(SUM('Control Sample Data'!J$3:J$98)&gt;10,IF(AND(ISNUMBER('Control Sample Data'!J152),'Control Sample Data'!J152&lt;$B$1,'Control Sample Data'!J152&gt;0),'Control Sample Data'!J152,$B$1),"")</f>
        <v/>
      </c>
      <c r="W153" s="15" t="str">
        <f>IF(SUM('Control Sample Data'!K$3:K$98)&gt;10,IF(AND(ISNUMBER('Control Sample Data'!K152),'Control Sample Data'!K152&lt;$B$1,'Control Sample Data'!K152&gt;0),'Control Sample Data'!K152,$B$1),"")</f>
        <v/>
      </c>
      <c r="X153" s="15" t="str">
        <f>IF(SUM('Control Sample Data'!L$3:L$98)&gt;10,IF(AND(ISNUMBER('Control Sample Data'!L152),'Control Sample Data'!L152&lt;$B$1,'Control Sample Data'!L152&gt;0),'Control Sample Data'!L152,$B$1),"")</f>
        <v/>
      </c>
      <c r="Y153" s="15" t="str">
        <f>IF(SUM('Control Sample Data'!M$3:M$98)&gt;10,IF(AND(ISNUMBER('Control Sample Data'!M152),'Control Sample Data'!M152&lt;$B$1,'Control Sample Data'!M152&gt;0),'Control Sample Data'!M152,$B$1),"")</f>
        <v/>
      </c>
      <c r="AT153" s="34" t="str">
        <f t="shared" si="130"/>
        <v/>
      </c>
      <c r="AU153" s="34" t="str">
        <f t="shared" si="131"/>
        <v/>
      </c>
      <c r="AV153" s="34" t="str">
        <f t="shared" si="132"/>
        <v/>
      </c>
      <c r="AW153" s="34" t="str">
        <f t="shared" si="133"/>
        <v/>
      </c>
      <c r="AX153" s="34" t="str">
        <f t="shared" si="134"/>
        <v/>
      </c>
      <c r="AY153" s="34" t="str">
        <f t="shared" si="135"/>
        <v/>
      </c>
      <c r="AZ153" s="34" t="str">
        <f t="shared" si="136"/>
        <v/>
      </c>
      <c r="BA153" s="34" t="str">
        <f t="shared" si="137"/>
        <v/>
      </c>
      <c r="BB153" s="34" t="str">
        <f t="shared" si="138"/>
        <v/>
      </c>
      <c r="BC153" s="34" t="str">
        <f t="shared" si="139"/>
        <v/>
      </c>
      <c r="BD153" s="34" t="str">
        <f t="shared" si="117"/>
        <v/>
      </c>
      <c r="BE153" s="34" t="str">
        <f t="shared" si="118"/>
        <v/>
      </c>
      <c r="BF153" s="34" t="str">
        <f t="shared" si="119"/>
        <v/>
      </c>
      <c r="BG153" s="34" t="str">
        <f t="shared" si="120"/>
        <v/>
      </c>
      <c r="BH153" s="34" t="str">
        <f t="shared" si="121"/>
        <v/>
      </c>
      <c r="BI153" s="34" t="str">
        <f t="shared" si="122"/>
        <v/>
      </c>
      <c r="BJ153" s="34" t="str">
        <f t="shared" si="123"/>
        <v/>
      </c>
      <c r="BK153" s="34" t="str">
        <f t="shared" si="124"/>
        <v/>
      </c>
      <c r="BL153" s="34" t="str">
        <f t="shared" si="125"/>
        <v/>
      </c>
      <c r="BM153" s="34" t="str">
        <f t="shared" si="126"/>
        <v/>
      </c>
      <c r="BN153" s="36" t="e">
        <f t="shared" si="127"/>
        <v>#DIV/0!</v>
      </c>
      <c r="BO153" s="36" t="e">
        <f t="shared" si="128"/>
        <v>#DIV/0!</v>
      </c>
      <c r="BP153" s="37" t="str">
        <f t="shared" si="140"/>
        <v/>
      </c>
      <c r="BQ153" s="37" t="str">
        <f t="shared" si="141"/>
        <v/>
      </c>
      <c r="BR153" s="37" t="str">
        <f t="shared" si="142"/>
        <v/>
      </c>
      <c r="BS153" s="37" t="str">
        <f t="shared" si="143"/>
        <v/>
      </c>
      <c r="BT153" s="37" t="str">
        <f t="shared" si="144"/>
        <v/>
      </c>
      <c r="BU153" s="37" t="str">
        <f t="shared" si="145"/>
        <v/>
      </c>
      <c r="BV153" s="37" t="str">
        <f t="shared" si="146"/>
        <v/>
      </c>
      <c r="BW153" s="37" t="str">
        <f t="shared" si="147"/>
        <v/>
      </c>
      <c r="BX153" s="37" t="str">
        <f t="shared" si="148"/>
        <v/>
      </c>
      <c r="BY153" s="37" t="str">
        <f t="shared" si="149"/>
        <v/>
      </c>
      <c r="BZ153" s="37" t="str">
        <f t="shared" si="150"/>
        <v/>
      </c>
      <c r="CA153" s="37" t="str">
        <f t="shared" si="151"/>
        <v/>
      </c>
      <c r="CB153" s="37" t="str">
        <f t="shared" si="152"/>
        <v/>
      </c>
      <c r="CC153" s="37" t="str">
        <f t="shared" si="153"/>
        <v/>
      </c>
      <c r="CD153" s="37" t="str">
        <f t="shared" si="154"/>
        <v/>
      </c>
      <c r="CE153" s="37" t="str">
        <f t="shared" si="155"/>
        <v/>
      </c>
      <c r="CF153" s="37" t="str">
        <f t="shared" si="156"/>
        <v/>
      </c>
      <c r="CG153" s="37" t="str">
        <f t="shared" si="157"/>
        <v/>
      </c>
      <c r="CH153" s="37" t="str">
        <f t="shared" si="158"/>
        <v/>
      </c>
      <c r="CI153" s="37" t="str">
        <f t="shared" si="159"/>
        <v/>
      </c>
    </row>
    <row r="154" spans="1:87" ht="12.75">
      <c r="A154" s="16"/>
      <c r="B154" s="14" t="str">
        <f>IF('Gene Table'!D153="","",'Gene Table'!D153)</f>
        <v>NM_000251</v>
      </c>
      <c r="C154" s="14" t="s">
        <v>225</v>
      </c>
      <c r="D154" s="15" t="str">
        <f>IF(SUM('Test Sample Data'!D$3:D$98)&gt;10,IF(AND(ISNUMBER('Test Sample Data'!D153),'Test Sample Data'!D153&lt;$B$1,'Test Sample Data'!D153&gt;0),'Test Sample Data'!D153,$B$1),"")</f>
        <v/>
      </c>
      <c r="E154" s="15" t="str">
        <f>IF(SUM('Test Sample Data'!E$3:E$98)&gt;10,IF(AND(ISNUMBER('Test Sample Data'!E153),'Test Sample Data'!E153&lt;$B$1,'Test Sample Data'!E153&gt;0),'Test Sample Data'!E153,$B$1),"")</f>
        <v/>
      </c>
      <c r="F154" s="15" t="str">
        <f>IF(SUM('Test Sample Data'!F$3:F$98)&gt;10,IF(AND(ISNUMBER('Test Sample Data'!F153),'Test Sample Data'!F153&lt;$B$1,'Test Sample Data'!F153&gt;0),'Test Sample Data'!F153,$B$1),"")</f>
        <v/>
      </c>
      <c r="G154" s="15" t="str">
        <f>IF(SUM('Test Sample Data'!G$3:G$98)&gt;10,IF(AND(ISNUMBER('Test Sample Data'!G153),'Test Sample Data'!G153&lt;$B$1,'Test Sample Data'!G153&gt;0),'Test Sample Data'!G153,$B$1),"")</f>
        <v/>
      </c>
      <c r="H154" s="15" t="str">
        <f>IF(SUM('Test Sample Data'!H$3:H$98)&gt;10,IF(AND(ISNUMBER('Test Sample Data'!H153),'Test Sample Data'!H153&lt;$B$1,'Test Sample Data'!H153&gt;0),'Test Sample Data'!H153,$B$1),"")</f>
        <v/>
      </c>
      <c r="I154" s="15" t="str">
        <f>IF(SUM('Test Sample Data'!I$3:I$98)&gt;10,IF(AND(ISNUMBER('Test Sample Data'!I153),'Test Sample Data'!I153&lt;$B$1,'Test Sample Data'!I153&gt;0),'Test Sample Data'!I153,$B$1),"")</f>
        <v/>
      </c>
      <c r="J154" s="15" t="str">
        <f>IF(SUM('Test Sample Data'!J$3:J$98)&gt;10,IF(AND(ISNUMBER('Test Sample Data'!J153),'Test Sample Data'!J153&lt;$B$1,'Test Sample Data'!J153&gt;0),'Test Sample Data'!J153,$B$1),"")</f>
        <v/>
      </c>
      <c r="K154" s="15" t="str">
        <f>IF(SUM('Test Sample Data'!K$3:K$98)&gt;10,IF(AND(ISNUMBER('Test Sample Data'!K153),'Test Sample Data'!K153&lt;$B$1,'Test Sample Data'!K153&gt;0),'Test Sample Data'!K153,$B$1),"")</f>
        <v/>
      </c>
      <c r="L154" s="15" t="str">
        <f>IF(SUM('Test Sample Data'!L$3:L$98)&gt;10,IF(AND(ISNUMBER('Test Sample Data'!L153),'Test Sample Data'!L153&lt;$B$1,'Test Sample Data'!L153&gt;0),'Test Sample Data'!L153,$B$1),"")</f>
        <v/>
      </c>
      <c r="M154" s="15" t="str">
        <f>IF(SUM('Test Sample Data'!M$3:M$98)&gt;10,IF(AND(ISNUMBER('Test Sample Data'!M153),'Test Sample Data'!M153&lt;$B$1,'Test Sample Data'!M153&gt;0),'Test Sample Data'!M153,$B$1),"")</f>
        <v/>
      </c>
      <c r="N154" s="15" t="str">
        <f>'Gene Table'!D153</f>
        <v>NM_000251</v>
      </c>
      <c r="O154" s="14" t="s">
        <v>225</v>
      </c>
      <c r="P154" s="15" t="str">
        <f>IF(SUM('Control Sample Data'!D$3:D$98)&gt;10,IF(AND(ISNUMBER('Control Sample Data'!D153),'Control Sample Data'!D153&lt;$B$1,'Control Sample Data'!D153&gt;0),'Control Sample Data'!D153,$B$1),"")</f>
        <v/>
      </c>
      <c r="Q154" s="15" t="str">
        <f>IF(SUM('Control Sample Data'!E$3:E$98)&gt;10,IF(AND(ISNUMBER('Control Sample Data'!E153),'Control Sample Data'!E153&lt;$B$1,'Control Sample Data'!E153&gt;0),'Control Sample Data'!E153,$B$1),"")</f>
        <v/>
      </c>
      <c r="R154" s="15" t="str">
        <f>IF(SUM('Control Sample Data'!F$3:F$98)&gt;10,IF(AND(ISNUMBER('Control Sample Data'!F153),'Control Sample Data'!F153&lt;$B$1,'Control Sample Data'!F153&gt;0),'Control Sample Data'!F153,$B$1),"")</f>
        <v/>
      </c>
      <c r="S154" s="15" t="str">
        <f>IF(SUM('Control Sample Data'!G$3:G$98)&gt;10,IF(AND(ISNUMBER('Control Sample Data'!G153),'Control Sample Data'!G153&lt;$B$1,'Control Sample Data'!G153&gt;0),'Control Sample Data'!G153,$B$1),"")</f>
        <v/>
      </c>
      <c r="T154" s="15" t="str">
        <f>IF(SUM('Control Sample Data'!H$3:H$98)&gt;10,IF(AND(ISNUMBER('Control Sample Data'!H153),'Control Sample Data'!H153&lt;$B$1,'Control Sample Data'!H153&gt;0),'Control Sample Data'!H153,$B$1),"")</f>
        <v/>
      </c>
      <c r="U154" s="15" t="str">
        <f>IF(SUM('Control Sample Data'!I$3:I$98)&gt;10,IF(AND(ISNUMBER('Control Sample Data'!I153),'Control Sample Data'!I153&lt;$B$1,'Control Sample Data'!I153&gt;0),'Control Sample Data'!I153,$B$1),"")</f>
        <v/>
      </c>
      <c r="V154" s="15" t="str">
        <f>IF(SUM('Control Sample Data'!J$3:J$98)&gt;10,IF(AND(ISNUMBER('Control Sample Data'!J153),'Control Sample Data'!J153&lt;$B$1,'Control Sample Data'!J153&gt;0),'Control Sample Data'!J153,$B$1),"")</f>
        <v/>
      </c>
      <c r="W154" s="15" t="str">
        <f>IF(SUM('Control Sample Data'!K$3:K$98)&gt;10,IF(AND(ISNUMBER('Control Sample Data'!K153),'Control Sample Data'!K153&lt;$B$1,'Control Sample Data'!K153&gt;0),'Control Sample Data'!K153,$B$1),"")</f>
        <v/>
      </c>
      <c r="X154" s="15" t="str">
        <f>IF(SUM('Control Sample Data'!L$3:L$98)&gt;10,IF(AND(ISNUMBER('Control Sample Data'!L153),'Control Sample Data'!L153&lt;$B$1,'Control Sample Data'!L153&gt;0),'Control Sample Data'!L153,$B$1),"")</f>
        <v/>
      </c>
      <c r="Y154" s="15" t="str">
        <f>IF(SUM('Control Sample Data'!M$3:M$98)&gt;10,IF(AND(ISNUMBER('Control Sample Data'!M153),'Control Sample Data'!M153&lt;$B$1,'Control Sample Data'!M153&gt;0),'Control Sample Data'!M153,$B$1),"")</f>
        <v/>
      </c>
      <c r="AT154" s="34" t="str">
        <f t="shared" si="130"/>
        <v/>
      </c>
      <c r="AU154" s="34" t="str">
        <f t="shared" si="131"/>
        <v/>
      </c>
      <c r="AV154" s="34" t="str">
        <f t="shared" si="132"/>
        <v/>
      </c>
      <c r="AW154" s="34" t="str">
        <f t="shared" si="133"/>
        <v/>
      </c>
      <c r="AX154" s="34" t="str">
        <f t="shared" si="134"/>
        <v/>
      </c>
      <c r="AY154" s="34" t="str">
        <f t="shared" si="135"/>
        <v/>
      </c>
      <c r="AZ154" s="34" t="str">
        <f t="shared" si="136"/>
        <v/>
      </c>
      <c r="BA154" s="34" t="str">
        <f t="shared" si="137"/>
        <v/>
      </c>
      <c r="BB154" s="34" t="str">
        <f t="shared" si="138"/>
        <v/>
      </c>
      <c r="BC154" s="34" t="str">
        <f t="shared" si="139"/>
        <v/>
      </c>
      <c r="BD154" s="34" t="str">
        <f t="shared" si="117"/>
        <v/>
      </c>
      <c r="BE154" s="34" t="str">
        <f t="shared" si="118"/>
        <v/>
      </c>
      <c r="BF154" s="34" t="str">
        <f t="shared" si="119"/>
        <v/>
      </c>
      <c r="BG154" s="34" t="str">
        <f t="shared" si="120"/>
        <v/>
      </c>
      <c r="BH154" s="34" t="str">
        <f t="shared" si="121"/>
        <v/>
      </c>
      <c r="BI154" s="34" t="str">
        <f t="shared" si="122"/>
        <v/>
      </c>
      <c r="BJ154" s="34" t="str">
        <f t="shared" si="123"/>
        <v/>
      </c>
      <c r="BK154" s="34" t="str">
        <f t="shared" si="124"/>
        <v/>
      </c>
      <c r="BL154" s="34" t="str">
        <f t="shared" si="125"/>
        <v/>
      </c>
      <c r="BM154" s="34" t="str">
        <f t="shared" si="126"/>
        <v/>
      </c>
      <c r="BN154" s="36" t="e">
        <f t="shared" si="127"/>
        <v>#DIV/0!</v>
      </c>
      <c r="BO154" s="36" t="e">
        <f t="shared" si="128"/>
        <v>#DIV/0!</v>
      </c>
      <c r="BP154" s="37" t="str">
        <f t="shared" si="140"/>
        <v/>
      </c>
      <c r="BQ154" s="37" t="str">
        <f t="shared" si="141"/>
        <v/>
      </c>
      <c r="BR154" s="37" t="str">
        <f t="shared" si="142"/>
        <v/>
      </c>
      <c r="BS154" s="37" t="str">
        <f t="shared" si="143"/>
        <v/>
      </c>
      <c r="BT154" s="37" t="str">
        <f t="shared" si="144"/>
        <v/>
      </c>
      <c r="BU154" s="37" t="str">
        <f t="shared" si="145"/>
        <v/>
      </c>
      <c r="BV154" s="37" t="str">
        <f t="shared" si="146"/>
        <v/>
      </c>
      <c r="BW154" s="37" t="str">
        <f t="shared" si="147"/>
        <v/>
      </c>
      <c r="BX154" s="37" t="str">
        <f t="shared" si="148"/>
        <v/>
      </c>
      <c r="BY154" s="37" t="str">
        <f t="shared" si="149"/>
        <v/>
      </c>
      <c r="BZ154" s="37" t="str">
        <f t="shared" si="150"/>
        <v/>
      </c>
      <c r="CA154" s="37" t="str">
        <f t="shared" si="151"/>
        <v/>
      </c>
      <c r="CB154" s="37" t="str">
        <f t="shared" si="152"/>
        <v/>
      </c>
      <c r="CC154" s="37" t="str">
        <f t="shared" si="153"/>
        <v/>
      </c>
      <c r="CD154" s="37" t="str">
        <f t="shared" si="154"/>
        <v/>
      </c>
      <c r="CE154" s="37" t="str">
        <f t="shared" si="155"/>
        <v/>
      </c>
      <c r="CF154" s="37" t="str">
        <f t="shared" si="156"/>
        <v/>
      </c>
      <c r="CG154" s="37" t="str">
        <f t="shared" si="157"/>
        <v/>
      </c>
      <c r="CH154" s="37" t="str">
        <f t="shared" si="158"/>
        <v/>
      </c>
      <c r="CI154" s="37" t="str">
        <f t="shared" si="159"/>
        <v/>
      </c>
    </row>
    <row r="155" spans="1:87" ht="12.75">
      <c r="A155" s="16"/>
      <c r="B155" s="14" t="str">
        <f>IF('Gene Table'!D154="","",'Gene Table'!D154)</f>
        <v>NM_019899</v>
      </c>
      <c r="C155" s="14" t="s">
        <v>229</v>
      </c>
      <c r="D155" s="15" t="str">
        <f>IF(SUM('Test Sample Data'!D$3:D$98)&gt;10,IF(AND(ISNUMBER('Test Sample Data'!D154),'Test Sample Data'!D154&lt;$B$1,'Test Sample Data'!D154&gt;0),'Test Sample Data'!D154,$B$1),"")</f>
        <v/>
      </c>
      <c r="E155" s="15" t="str">
        <f>IF(SUM('Test Sample Data'!E$3:E$98)&gt;10,IF(AND(ISNUMBER('Test Sample Data'!E154),'Test Sample Data'!E154&lt;$B$1,'Test Sample Data'!E154&gt;0),'Test Sample Data'!E154,$B$1),"")</f>
        <v/>
      </c>
      <c r="F155" s="15" t="str">
        <f>IF(SUM('Test Sample Data'!F$3:F$98)&gt;10,IF(AND(ISNUMBER('Test Sample Data'!F154),'Test Sample Data'!F154&lt;$B$1,'Test Sample Data'!F154&gt;0),'Test Sample Data'!F154,$B$1),"")</f>
        <v/>
      </c>
      <c r="G155" s="15" t="str">
        <f>IF(SUM('Test Sample Data'!G$3:G$98)&gt;10,IF(AND(ISNUMBER('Test Sample Data'!G154),'Test Sample Data'!G154&lt;$B$1,'Test Sample Data'!G154&gt;0),'Test Sample Data'!G154,$B$1),"")</f>
        <v/>
      </c>
      <c r="H155" s="15" t="str">
        <f>IF(SUM('Test Sample Data'!H$3:H$98)&gt;10,IF(AND(ISNUMBER('Test Sample Data'!H154),'Test Sample Data'!H154&lt;$B$1,'Test Sample Data'!H154&gt;0),'Test Sample Data'!H154,$B$1),"")</f>
        <v/>
      </c>
      <c r="I155" s="15" t="str">
        <f>IF(SUM('Test Sample Data'!I$3:I$98)&gt;10,IF(AND(ISNUMBER('Test Sample Data'!I154),'Test Sample Data'!I154&lt;$B$1,'Test Sample Data'!I154&gt;0),'Test Sample Data'!I154,$B$1),"")</f>
        <v/>
      </c>
      <c r="J155" s="15" t="str">
        <f>IF(SUM('Test Sample Data'!J$3:J$98)&gt;10,IF(AND(ISNUMBER('Test Sample Data'!J154),'Test Sample Data'!J154&lt;$B$1,'Test Sample Data'!J154&gt;0),'Test Sample Data'!J154,$B$1),"")</f>
        <v/>
      </c>
      <c r="K155" s="15" t="str">
        <f>IF(SUM('Test Sample Data'!K$3:K$98)&gt;10,IF(AND(ISNUMBER('Test Sample Data'!K154),'Test Sample Data'!K154&lt;$B$1,'Test Sample Data'!K154&gt;0),'Test Sample Data'!K154,$B$1),"")</f>
        <v/>
      </c>
      <c r="L155" s="15" t="str">
        <f>IF(SUM('Test Sample Data'!L$3:L$98)&gt;10,IF(AND(ISNUMBER('Test Sample Data'!L154),'Test Sample Data'!L154&lt;$B$1,'Test Sample Data'!L154&gt;0),'Test Sample Data'!L154,$B$1),"")</f>
        <v/>
      </c>
      <c r="M155" s="15" t="str">
        <f>IF(SUM('Test Sample Data'!M$3:M$98)&gt;10,IF(AND(ISNUMBER('Test Sample Data'!M154),'Test Sample Data'!M154&lt;$B$1,'Test Sample Data'!M154&gt;0),'Test Sample Data'!M154,$B$1),"")</f>
        <v/>
      </c>
      <c r="N155" s="15" t="str">
        <f>'Gene Table'!D154</f>
        <v>NM_019899</v>
      </c>
      <c r="O155" s="14" t="s">
        <v>229</v>
      </c>
      <c r="P155" s="15" t="str">
        <f>IF(SUM('Control Sample Data'!D$3:D$98)&gt;10,IF(AND(ISNUMBER('Control Sample Data'!D154),'Control Sample Data'!D154&lt;$B$1,'Control Sample Data'!D154&gt;0),'Control Sample Data'!D154,$B$1),"")</f>
        <v/>
      </c>
      <c r="Q155" s="15" t="str">
        <f>IF(SUM('Control Sample Data'!E$3:E$98)&gt;10,IF(AND(ISNUMBER('Control Sample Data'!E154),'Control Sample Data'!E154&lt;$B$1,'Control Sample Data'!E154&gt;0),'Control Sample Data'!E154,$B$1),"")</f>
        <v/>
      </c>
      <c r="R155" s="15" t="str">
        <f>IF(SUM('Control Sample Data'!F$3:F$98)&gt;10,IF(AND(ISNUMBER('Control Sample Data'!F154),'Control Sample Data'!F154&lt;$B$1,'Control Sample Data'!F154&gt;0),'Control Sample Data'!F154,$B$1),"")</f>
        <v/>
      </c>
      <c r="S155" s="15" t="str">
        <f>IF(SUM('Control Sample Data'!G$3:G$98)&gt;10,IF(AND(ISNUMBER('Control Sample Data'!G154),'Control Sample Data'!G154&lt;$B$1,'Control Sample Data'!G154&gt;0),'Control Sample Data'!G154,$B$1),"")</f>
        <v/>
      </c>
      <c r="T155" s="15" t="str">
        <f>IF(SUM('Control Sample Data'!H$3:H$98)&gt;10,IF(AND(ISNUMBER('Control Sample Data'!H154),'Control Sample Data'!H154&lt;$B$1,'Control Sample Data'!H154&gt;0),'Control Sample Data'!H154,$B$1),"")</f>
        <v/>
      </c>
      <c r="U155" s="15" t="str">
        <f>IF(SUM('Control Sample Data'!I$3:I$98)&gt;10,IF(AND(ISNUMBER('Control Sample Data'!I154),'Control Sample Data'!I154&lt;$B$1,'Control Sample Data'!I154&gt;0),'Control Sample Data'!I154,$B$1),"")</f>
        <v/>
      </c>
      <c r="V155" s="15" t="str">
        <f>IF(SUM('Control Sample Data'!J$3:J$98)&gt;10,IF(AND(ISNUMBER('Control Sample Data'!J154),'Control Sample Data'!J154&lt;$B$1,'Control Sample Data'!J154&gt;0),'Control Sample Data'!J154,$B$1),"")</f>
        <v/>
      </c>
      <c r="W155" s="15" t="str">
        <f>IF(SUM('Control Sample Data'!K$3:K$98)&gt;10,IF(AND(ISNUMBER('Control Sample Data'!K154),'Control Sample Data'!K154&lt;$B$1,'Control Sample Data'!K154&gt;0),'Control Sample Data'!K154,$B$1),"")</f>
        <v/>
      </c>
      <c r="X155" s="15" t="str">
        <f>IF(SUM('Control Sample Data'!L$3:L$98)&gt;10,IF(AND(ISNUMBER('Control Sample Data'!L154),'Control Sample Data'!L154&lt;$B$1,'Control Sample Data'!L154&gt;0),'Control Sample Data'!L154,$B$1),"")</f>
        <v/>
      </c>
      <c r="Y155" s="15" t="str">
        <f>IF(SUM('Control Sample Data'!M$3:M$98)&gt;10,IF(AND(ISNUMBER('Control Sample Data'!M154),'Control Sample Data'!M154&lt;$B$1,'Control Sample Data'!M154&gt;0),'Control Sample Data'!M154,$B$1),"")</f>
        <v/>
      </c>
      <c r="AT155" s="34" t="str">
        <f t="shared" si="130"/>
        <v/>
      </c>
      <c r="AU155" s="34" t="str">
        <f t="shared" si="131"/>
        <v/>
      </c>
      <c r="AV155" s="34" t="str">
        <f t="shared" si="132"/>
        <v/>
      </c>
      <c r="AW155" s="34" t="str">
        <f t="shared" si="133"/>
        <v/>
      </c>
      <c r="AX155" s="34" t="str">
        <f t="shared" si="134"/>
        <v/>
      </c>
      <c r="AY155" s="34" t="str">
        <f t="shared" si="135"/>
        <v/>
      </c>
      <c r="AZ155" s="34" t="str">
        <f t="shared" si="136"/>
        <v/>
      </c>
      <c r="BA155" s="34" t="str">
        <f t="shared" si="137"/>
        <v/>
      </c>
      <c r="BB155" s="34" t="str">
        <f t="shared" si="138"/>
        <v/>
      </c>
      <c r="BC155" s="34" t="str">
        <f t="shared" si="139"/>
        <v/>
      </c>
      <c r="BD155" s="34" t="str">
        <f t="shared" si="117"/>
        <v/>
      </c>
      <c r="BE155" s="34" t="str">
        <f t="shared" si="118"/>
        <v/>
      </c>
      <c r="BF155" s="34" t="str">
        <f t="shared" si="119"/>
        <v/>
      </c>
      <c r="BG155" s="34" t="str">
        <f t="shared" si="120"/>
        <v/>
      </c>
      <c r="BH155" s="34" t="str">
        <f t="shared" si="121"/>
        <v/>
      </c>
      <c r="BI155" s="34" t="str">
        <f t="shared" si="122"/>
        <v/>
      </c>
      <c r="BJ155" s="34" t="str">
        <f t="shared" si="123"/>
        <v/>
      </c>
      <c r="BK155" s="34" t="str">
        <f t="shared" si="124"/>
        <v/>
      </c>
      <c r="BL155" s="34" t="str">
        <f t="shared" si="125"/>
        <v/>
      </c>
      <c r="BM155" s="34" t="str">
        <f t="shared" si="126"/>
        <v/>
      </c>
      <c r="BN155" s="36" t="e">
        <f t="shared" si="127"/>
        <v>#DIV/0!</v>
      </c>
      <c r="BO155" s="36" t="e">
        <f t="shared" si="128"/>
        <v>#DIV/0!</v>
      </c>
      <c r="BP155" s="37" t="str">
        <f t="shared" si="140"/>
        <v/>
      </c>
      <c r="BQ155" s="37" t="str">
        <f t="shared" si="141"/>
        <v/>
      </c>
      <c r="BR155" s="37" t="str">
        <f t="shared" si="142"/>
        <v/>
      </c>
      <c r="BS155" s="37" t="str">
        <f t="shared" si="143"/>
        <v/>
      </c>
      <c r="BT155" s="37" t="str">
        <f t="shared" si="144"/>
        <v/>
      </c>
      <c r="BU155" s="37" t="str">
        <f t="shared" si="145"/>
        <v/>
      </c>
      <c r="BV155" s="37" t="str">
        <f t="shared" si="146"/>
        <v/>
      </c>
      <c r="BW155" s="37" t="str">
        <f t="shared" si="147"/>
        <v/>
      </c>
      <c r="BX155" s="37" t="str">
        <f t="shared" si="148"/>
        <v/>
      </c>
      <c r="BY155" s="37" t="str">
        <f t="shared" si="149"/>
        <v/>
      </c>
      <c r="BZ155" s="37" t="str">
        <f t="shared" si="150"/>
        <v/>
      </c>
      <c r="CA155" s="37" t="str">
        <f t="shared" si="151"/>
        <v/>
      </c>
      <c r="CB155" s="37" t="str">
        <f t="shared" si="152"/>
        <v/>
      </c>
      <c r="CC155" s="37" t="str">
        <f t="shared" si="153"/>
        <v/>
      </c>
      <c r="CD155" s="37" t="str">
        <f t="shared" si="154"/>
        <v/>
      </c>
      <c r="CE155" s="37" t="str">
        <f t="shared" si="155"/>
        <v/>
      </c>
      <c r="CF155" s="37" t="str">
        <f t="shared" si="156"/>
        <v/>
      </c>
      <c r="CG155" s="37" t="str">
        <f t="shared" si="157"/>
        <v/>
      </c>
      <c r="CH155" s="37" t="str">
        <f t="shared" si="158"/>
        <v/>
      </c>
      <c r="CI155" s="37" t="str">
        <f t="shared" si="159"/>
        <v/>
      </c>
    </row>
    <row r="156" spans="1:87" ht="12.75">
      <c r="A156" s="16"/>
      <c r="B156" s="14" t="str">
        <f>IF('Gene Table'!D155="","",'Gene Table'!D155)</f>
        <v>NM_002426</v>
      </c>
      <c r="C156" s="14" t="s">
        <v>233</v>
      </c>
      <c r="D156" s="15" t="str">
        <f>IF(SUM('Test Sample Data'!D$3:D$98)&gt;10,IF(AND(ISNUMBER('Test Sample Data'!D155),'Test Sample Data'!D155&lt;$B$1,'Test Sample Data'!D155&gt;0),'Test Sample Data'!D155,$B$1),"")</f>
        <v/>
      </c>
      <c r="E156" s="15" t="str">
        <f>IF(SUM('Test Sample Data'!E$3:E$98)&gt;10,IF(AND(ISNUMBER('Test Sample Data'!E155),'Test Sample Data'!E155&lt;$B$1,'Test Sample Data'!E155&gt;0),'Test Sample Data'!E155,$B$1),"")</f>
        <v/>
      </c>
      <c r="F156" s="15" t="str">
        <f>IF(SUM('Test Sample Data'!F$3:F$98)&gt;10,IF(AND(ISNUMBER('Test Sample Data'!F155),'Test Sample Data'!F155&lt;$B$1,'Test Sample Data'!F155&gt;0),'Test Sample Data'!F155,$B$1),"")</f>
        <v/>
      </c>
      <c r="G156" s="15" t="str">
        <f>IF(SUM('Test Sample Data'!G$3:G$98)&gt;10,IF(AND(ISNUMBER('Test Sample Data'!G155),'Test Sample Data'!G155&lt;$B$1,'Test Sample Data'!G155&gt;0),'Test Sample Data'!G155,$B$1),"")</f>
        <v/>
      </c>
      <c r="H156" s="15" t="str">
        <f>IF(SUM('Test Sample Data'!H$3:H$98)&gt;10,IF(AND(ISNUMBER('Test Sample Data'!H155),'Test Sample Data'!H155&lt;$B$1,'Test Sample Data'!H155&gt;0),'Test Sample Data'!H155,$B$1),"")</f>
        <v/>
      </c>
      <c r="I156" s="15" t="str">
        <f>IF(SUM('Test Sample Data'!I$3:I$98)&gt;10,IF(AND(ISNUMBER('Test Sample Data'!I155),'Test Sample Data'!I155&lt;$B$1,'Test Sample Data'!I155&gt;0),'Test Sample Data'!I155,$B$1),"")</f>
        <v/>
      </c>
      <c r="J156" s="15" t="str">
        <f>IF(SUM('Test Sample Data'!J$3:J$98)&gt;10,IF(AND(ISNUMBER('Test Sample Data'!J155),'Test Sample Data'!J155&lt;$B$1,'Test Sample Data'!J155&gt;0),'Test Sample Data'!J155,$B$1),"")</f>
        <v/>
      </c>
      <c r="K156" s="15" t="str">
        <f>IF(SUM('Test Sample Data'!K$3:K$98)&gt;10,IF(AND(ISNUMBER('Test Sample Data'!K155),'Test Sample Data'!K155&lt;$B$1,'Test Sample Data'!K155&gt;0),'Test Sample Data'!K155,$B$1),"")</f>
        <v/>
      </c>
      <c r="L156" s="15" t="str">
        <f>IF(SUM('Test Sample Data'!L$3:L$98)&gt;10,IF(AND(ISNUMBER('Test Sample Data'!L155),'Test Sample Data'!L155&lt;$B$1,'Test Sample Data'!L155&gt;0),'Test Sample Data'!L155,$B$1),"")</f>
        <v/>
      </c>
      <c r="M156" s="15" t="str">
        <f>IF(SUM('Test Sample Data'!M$3:M$98)&gt;10,IF(AND(ISNUMBER('Test Sample Data'!M155),'Test Sample Data'!M155&lt;$B$1,'Test Sample Data'!M155&gt;0),'Test Sample Data'!M155,$B$1),"")</f>
        <v/>
      </c>
      <c r="N156" s="15" t="str">
        <f>'Gene Table'!D155</f>
        <v>NM_002426</v>
      </c>
      <c r="O156" s="14" t="s">
        <v>233</v>
      </c>
      <c r="P156" s="15" t="str">
        <f>IF(SUM('Control Sample Data'!D$3:D$98)&gt;10,IF(AND(ISNUMBER('Control Sample Data'!D155),'Control Sample Data'!D155&lt;$B$1,'Control Sample Data'!D155&gt;0),'Control Sample Data'!D155,$B$1),"")</f>
        <v/>
      </c>
      <c r="Q156" s="15" t="str">
        <f>IF(SUM('Control Sample Data'!E$3:E$98)&gt;10,IF(AND(ISNUMBER('Control Sample Data'!E155),'Control Sample Data'!E155&lt;$B$1,'Control Sample Data'!E155&gt;0),'Control Sample Data'!E155,$B$1),"")</f>
        <v/>
      </c>
      <c r="R156" s="15" t="str">
        <f>IF(SUM('Control Sample Data'!F$3:F$98)&gt;10,IF(AND(ISNUMBER('Control Sample Data'!F155),'Control Sample Data'!F155&lt;$B$1,'Control Sample Data'!F155&gt;0),'Control Sample Data'!F155,$B$1),"")</f>
        <v/>
      </c>
      <c r="S156" s="15" t="str">
        <f>IF(SUM('Control Sample Data'!G$3:G$98)&gt;10,IF(AND(ISNUMBER('Control Sample Data'!G155),'Control Sample Data'!G155&lt;$B$1,'Control Sample Data'!G155&gt;0),'Control Sample Data'!G155,$B$1),"")</f>
        <v/>
      </c>
      <c r="T156" s="15" t="str">
        <f>IF(SUM('Control Sample Data'!H$3:H$98)&gt;10,IF(AND(ISNUMBER('Control Sample Data'!H155),'Control Sample Data'!H155&lt;$B$1,'Control Sample Data'!H155&gt;0),'Control Sample Data'!H155,$B$1),"")</f>
        <v/>
      </c>
      <c r="U156" s="15" t="str">
        <f>IF(SUM('Control Sample Data'!I$3:I$98)&gt;10,IF(AND(ISNUMBER('Control Sample Data'!I155),'Control Sample Data'!I155&lt;$B$1,'Control Sample Data'!I155&gt;0),'Control Sample Data'!I155,$B$1),"")</f>
        <v/>
      </c>
      <c r="V156" s="15" t="str">
        <f>IF(SUM('Control Sample Data'!J$3:J$98)&gt;10,IF(AND(ISNUMBER('Control Sample Data'!J155),'Control Sample Data'!J155&lt;$B$1,'Control Sample Data'!J155&gt;0),'Control Sample Data'!J155,$B$1),"")</f>
        <v/>
      </c>
      <c r="W156" s="15" t="str">
        <f>IF(SUM('Control Sample Data'!K$3:K$98)&gt;10,IF(AND(ISNUMBER('Control Sample Data'!K155),'Control Sample Data'!K155&lt;$B$1,'Control Sample Data'!K155&gt;0),'Control Sample Data'!K155,$B$1),"")</f>
        <v/>
      </c>
      <c r="X156" s="15" t="str">
        <f>IF(SUM('Control Sample Data'!L$3:L$98)&gt;10,IF(AND(ISNUMBER('Control Sample Data'!L155),'Control Sample Data'!L155&lt;$B$1,'Control Sample Data'!L155&gt;0),'Control Sample Data'!L155,$B$1),"")</f>
        <v/>
      </c>
      <c r="Y156" s="15" t="str">
        <f>IF(SUM('Control Sample Data'!M$3:M$98)&gt;10,IF(AND(ISNUMBER('Control Sample Data'!M155),'Control Sample Data'!M155&lt;$B$1,'Control Sample Data'!M155&gt;0),'Control Sample Data'!M155,$B$1),"")</f>
        <v/>
      </c>
      <c r="AT156" s="34" t="str">
        <f t="shared" si="130"/>
        <v/>
      </c>
      <c r="AU156" s="34" t="str">
        <f t="shared" si="131"/>
        <v/>
      </c>
      <c r="AV156" s="34" t="str">
        <f t="shared" si="132"/>
        <v/>
      </c>
      <c r="AW156" s="34" t="str">
        <f t="shared" si="133"/>
        <v/>
      </c>
      <c r="AX156" s="34" t="str">
        <f t="shared" si="134"/>
        <v/>
      </c>
      <c r="AY156" s="34" t="str">
        <f t="shared" si="135"/>
        <v/>
      </c>
      <c r="AZ156" s="34" t="str">
        <f t="shared" si="136"/>
        <v/>
      </c>
      <c r="BA156" s="34" t="str">
        <f t="shared" si="137"/>
        <v/>
      </c>
      <c r="BB156" s="34" t="str">
        <f t="shared" si="138"/>
        <v/>
      </c>
      <c r="BC156" s="34" t="str">
        <f t="shared" si="139"/>
        <v/>
      </c>
      <c r="BD156" s="34" t="str">
        <f t="shared" si="117"/>
        <v/>
      </c>
      <c r="BE156" s="34" t="str">
        <f t="shared" si="118"/>
        <v/>
      </c>
      <c r="BF156" s="34" t="str">
        <f t="shared" si="119"/>
        <v/>
      </c>
      <c r="BG156" s="34" t="str">
        <f t="shared" si="120"/>
        <v/>
      </c>
      <c r="BH156" s="34" t="str">
        <f t="shared" si="121"/>
        <v/>
      </c>
      <c r="BI156" s="34" t="str">
        <f t="shared" si="122"/>
        <v/>
      </c>
      <c r="BJ156" s="34" t="str">
        <f t="shared" si="123"/>
        <v/>
      </c>
      <c r="BK156" s="34" t="str">
        <f t="shared" si="124"/>
        <v/>
      </c>
      <c r="BL156" s="34" t="str">
        <f t="shared" si="125"/>
        <v/>
      </c>
      <c r="BM156" s="34" t="str">
        <f t="shared" si="126"/>
        <v/>
      </c>
      <c r="BN156" s="36" t="e">
        <f t="shared" si="127"/>
        <v>#DIV/0!</v>
      </c>
      <c r="BO156" s="36" t="e">
        <f t="shared" si="128"/>
        <v>#DIV/0!</v>
      </c>
      <c r="BP156" s="37" t="str">
        <f t="shared" si="140"/>
        <v/>
      </c>
      <c r="BQ156" s="37" t="str">
        <f t="shared" si="141"/>
        <v/>
      </c>
      <c r="BR156" s="37" t="str">
        <f t="shared" si="142"/>
        <v/>
      </c>
      <c r="BS156" s="37" t="str">
        <f t="shared" si="143"/>
        <v/>
      </c>
      <c r="BT156" s="37" t="str">
        <f t="shared" si="144"/>
        <v/>
      </c>
      <c r="BU156" s="37" t="str">
        <f t="shared" si="145"/>
        <v/>
      </c>
      <c r="BV156" s="37" t="str">
        <f t="shared" si="146"/>
        <v/>
      </c>
      <c r="BW156" s="37" t="str">
        <f t="shared" si="147"/>
        <v/>
      </c>
      <c r="BX156" s="37" t="str">
        <f t="shared" si="148"/>
        <v/>
      </c>
      <c r="BY156" s="37" t="str">
        <f t="shared" si="149"/>
        <v/>
      </c>
      <c r="BZ156" s="37" t="str">
        <f t="shared" si="150"/>
        <v/>
      </c>
      <c r="CA156" s="37" t="str">
        <f t="shared" si="151"/>
        <v/>
      </c>
      <c r="CB156" s="37" t="str">
        <f t="shared" si="152"/>
        <v/>
      </c>
      <c r="CC156" s="37" t="str">
        <f t="shared" si="153"/>
        <v/>
      </c>
      <c r="CD156" s="37" t="str">
        <f t="shared" si="154"/>
        <v/>
      </c>
      <c r="CE156" s="37" t="str">
        <f t="shared" si="155"/>
        <v/>
      </c>
      <c r="CF156" s="37" t="str">
        <f t="shared" si="156"/>
        <v/>
      </c>
      <c r="CG156" s="37" t="str">
        <f t="shared" si="157"/>
        <v/>
      </c>
      <c r="CH156" s="37" t="str">
        <f t="shared" si="158"/>
        <v/>
      </c>
      <c r="CI156" s="37" t="str">
        <f t="shared" si="159"/>
        <v/>
      </c>
    </row>
    <row r="157" spans="1:87" ht="12.75">
      <c r="A157" s="16"/>
      <c r="B157" s="14" t="str">
        <f>IF('Gene Table'!D156="","",'Gene Table'!D156)</f>
        <v>NM_002424</v>
      </c>
      <c r="C157" s="14" t="s">
        <v>237</v>
      </c>
      <c r="D157" s="15" t="str">
        <f>IF(SUM('Test Sample Data'!D$3:D$98)&gt;10,IF(AND(ISNUMBER('Test Sample Data'!D156),'Test Sample Data'!D156&lt;$B$1,'Test Sample Data'!D156&gt;0),'Test Sample Data'!D156,$B$1),"")</f>
        <v/>
      </c>
      <c r="E157" s="15" t="str">
        <f>IF(SUM('Test Sample Data'!E$3:E$98)&gt;10,IF(AND(ISNUMBER('Test Sample Data'!E156),'Test Sample Data'!E156&lt;$B$1,'Test Sample Data'!E156&gt;0),'Test Sample Data'!E156,$B$1),"")</f>
        <v/>
      </c>
      <c r="F157" s="15" t="str">
        <f>IF(SUM('Test Sample Data'!F$3:F$98)&gt;10,IF(AND(ISNUMBER('Test Sample Data'!F156),'Test Sample Data'!F156&lt;$B$1,'Test Sample Data'!F156&gt;0),'Test Sample Data'!F156,$B$1),"")</f>
        <v/>
      </c>
      <c r="G157" s="15" t="str">
        <f>IF(SUM('Test Sample Data'!G$3:G$98)&gt;10,IF(AND(ISNUMBER('Test Sample Data'!G156),'Test Sample Data'!G156&lt;$B$1,'Test Sample Data'!G156&gt;0),'Test Sample Data'!G156,$B$1),"")</f>
        <v/>
      </c>
      <c r="H157" s="15" t="str">
        <f>IF(SUM('Test Sample Data'!H$3:H$98)&gt;10,IF(AND(ISNUMBER('Test Sample Data'!H156),'Test Sample Data'!H156&lt;$B$1,'Test Sample Data'!H156&gt;0),'Test Sample Data'!H156,$B$1),"")</f>
        <v/>
      </c>
      <c r="I157" s="15" t="str">
        <f>IF(SUM('Test Sample Data'!I$3:I$98)&gt;10,IF(AND(ISNUMBER('Test Sample Data'!I156),'Test Sample Data'!I156&lt;$B$1,'Test Sample Data'!I156&gt;0),'Test Sample Data'!I156,$B$1),"")</f>
        <v/>
      </c>
      <c r="J157" s="15" t="str">
        <f>IF(SUM('Test Sample Data'!J$3:J$98)&gt;10,IF(AND(ISNUMBER('Test Sample Data'!J156),'Test Sample Data'!J156&lt;$B$1,'Test Sample Data'!J156&gt;0),'Test Sample Data'!J156,$B$1),"")</f>
        <v/>
      </c>
      <c r="K157" s="15" t="str">
        <f>IF(SUM('Test Sample Data'!K$3:K$98)&gt;10,IF(AND(ISNUMBER('Test Sample Data'!K156),'Test Sample Data'!K156&lt;$B$1,'Test Sample Data'!K156&gt;0),'Test Sample Data'!K156,$B$1),"")</f>
        <v/>
      </c>
      <c r="L157" s="15" t="str">
        <f>IF(SUM('Test Sample Data'!L$3:L$98)&gt;10,IF(AND(ISNUMBER('Test Sample Data'!L156),'Test Sample Data'!L156&lt;$B$1,'Test Sample Data'!L156&gt;0),'Test Sample Data'!L156,$B$1),"")</f>
        <v/>
      </c>
      <c r="M157" s="15" t="str">
        <f>IF(SUM('Test Sample Data'!M$3:M$98)&gt;10,IF(AND(ISNUMBER('Test Sample Data'!M156),'Test Sample Data'!M156&lt;$B$1,'Test Sample Data'!M156&gt;0),'Test Sample Data'!M156,$B$1),"")</f>
        <v/>
      </c>
      <c r="N157" s="15" t="str">
        <f>'Gene Table'!D156</f>
        <v>NM_002424</v>
      </c>
      <c r="O157" s="14" t="s">
        <v>237</v>
      </c>
      <c r="P157" s="15" t="str">
        <f>IF(SUM('Control Sample Data'!D$3:D$98)&gt;10,IF(AND(ISNUMBER('Control Sample Data'!D156),'Control Sample Data'!D156&lt;$B$1,'Control Sample Data'!D156&gt;0),'Control Sample Data'!D156,$B$1),"")</f>
        <v/>
      </c>
      <c r="Q157" s="15" t="str">
        <f>IF(SUM('Control Sample Data'!E$3:E$98)&gt;10,IF(AND(ISNUMBER('Control Sample Data'!E156),'Control Sample Data'!E156&lt;$B$1,'Control Sample Data'!E156&gt;0),'Control Sample Data'!E156,$B$1),"")</f>
        <v/>
      </c>
      <c r="R157" s="15" t="str">
        <f>IF(SUM('Control Sample Data'!F$3:F$98)&gt;10,IF(AND(ISNUMBER('Control Sample Data'!F156),'Control Sample Data'!F156&lt;$B$1,'Control Sample Data'!F156&gt;0),'Control Sample Data'!F156,$B$1),"")</f>
        <v/>
      </c>
      <c r="S157" s="15" t="str">
        <f>IF(SUM('Control Sample Data'!G$3:G$98)&gt;10,IF(AND(ISNUMBER('Control Sample Data'!G156),'Control Sample Data'!G156&lt;$B$1,'Control Sample Data'!G156&gt;0),'Control Sample Data'!G156,$B$1),"")</f>
        <v/>
      </c>
      <c r="T157" s="15" t="str">
        <f>IF(SUM('Control Sample Data'!H$3:H$98)&gt;10,IF(AND(ISNUMBER('Control Sample Data'!H156),'Control Sample Data'!H156&lt;$B$1,'Control Sample Data'!H156&gt;0),'Control Sample Data'!H156,$B$1),"")</f>
        <v/>
      </c>
      <c r="U157" s="15" t="str">
        <f>IF(SUM('Control Sample Data'!I$3:I$98)&gt;10,IF(AND(ISNUMBER('Control Sample Data'!I156),'Control Sample Data'!I156&lt;$B$1,'Control Sample Data'!I156&gt;0),'Control Sample Data'!I156,$B$1),"")</f>
        <v/>
      </c>
      <c r="V157" s="15" t="str">
        <f>IF(SUM('Control Sample Data'!J$3:J$98)&gt;10,IF(AND(ISNUMBER('Control Sample Data'!J156),'Control Sample Data'!J156&lt;$B$1,'Control Sample Data'!J156&gt;0),'Control Sample Data'!J156,$B$1),"")</f>
        <v/>
      </c>
      <c r="W157" s="15" t="str">
        <f>IF(SUM('Control Sample Data'!K$3:K$98)&gt;10,IF(AND(ISNUMBER('Control Sample Data'!K156),'Control Sample Data'!K156&lt;$B$1,'Control Sample Data'!K156&gt;0),'Control Sample Data'!K156,$B$1),"")</f>
        <v/>
      </c>
      <c r="X157" s="15" t="str">
        <f>IF(SUM('Control Sample Data'!L$3:L$98)&gt;10,IF(AND(ISNUMBER('Control Sample Data'!L156),'Control Sample Data'!L156&lt;$B$1,'Control Sample Data'!L156&gt;0),'Control Sample Data'!L156,$B$1),"")</f>
        <v/>
      </c>
      <c r="Y157" s="15" t="str">
        <f>IF(SUM('Control Sample Data'!M$3:M$98)&gt;10,IF(AND(ISNUMBER('Control Sample Data'!M156),'Control Sample Data'!M156&lt;$B$1,'Control Sample Data'!M156&gt;0),'Control Sample Data'!M156,$B$1),"")</f>
        <v/>
      </c>
      <c r="AT157" s="34" t="str">
        <f t="shared" si="130"/>
        <v/>
      </c>
      <c r="AU157" s="34" t="str">
        <f t="shared" si="131"/>
        <v/>
      </c>
      <c r="AV157" s="34" t="str">
        <f t="shared" si="132"/>
        <v/>
      </c>
      <c r="AW157" s="34" t="str">
        <f t="shared" si="133"/>
        <v/>
      </c>
      <c r="AX157" s="34" t="str">
        <f t="shared" si="134"/>
        <v/>
      </c>
      <c r="AY157" s="34" t="str">
        <f t="shared" si="135"/>
        <v/>
      </c>
      <c r="AZ157" s="34" t="str">
        <f t="shared" si="136"/>
        <v/>
      </c>
      <c r="BA157" s="34" t="str">
        <f t="shared" si="137"/>
        <v/>
      </c>
      <c r="BB157" s="34" t="str">
        <f t="shared" si="138"/>
        <v/>
      </c>
      <c r="BC157" s="34" t="str">
        <f t="shared" si="139"/>
        <v/>
      </c>
      <c r="BD157" s="34" t="str">
        <f t="shared" si="117"/>
        <v/>
      </c>
      <c r="BE157" s="34" t="str">
        <f t="shared" si="118"/>
        <v/>
      </c>
      <c r="BF157" s="34" t="str">
        <f t="shared" si="119"/>
        <v/>
      </c>
      <c r="BG157" s="34" t="str">
        <f t="shared" si="120"/>
        <v/>
      </c>
      <c r="BH157" s="34" t="str">
        <f t="shared" si="121"/>
        <v/>
      </c>
      <c r="BI157" s="34" t="str">
        <f t="shared" si="122"/>
        <v/>
      </c>
      <c r="BJ157" s="34" t="str">
        <f t="shared" si="123"/>
        <v/>
      </c>
      <c r="BK157" s="34" t="str">
        <f t="shared" si="124"/>
        <v/>
      </c>
      <c r="BL157" s="34" t="str">
        <f t="shared" si="125"/>
        <v/>
      </c>
      <c r="BM157" s="34" t="str">
        <f t="shared" si="126"/>
        <v/>
      </c>
      <c r="BN157" s="36" t="e">
        <f t="shared" si="127"/>
        <v>#DIV/0!</v>
      </c>
      <c r="BO157" s="36" t="e">
        <f t="shared" si="128"/>
        <v>#DIV/0!</v>
      </c>
      <c r="BP157" s="37" t="str">
        <f t="shared" si="140"/>
        <v/>
      </c>
      <c r="BQ157" s="37" t="str">
        <f t="shared" si="141"/>
        <v/>
      </c>
      <c r="BR157" s="37" t="str">
        <f t="shared" si="142"/>
        <v/>
      </c>
      <c r="BS157" s="37" t="str">
        <f t="shared" si="143"/>
        <v/>
      </c>
      <c r="BT157" s="37" t="str">
        <f t="shared" si="144"/>
        <v/>
      </c>
      <c r="BU157" s="37" t="str">
        <f t="shared" si="145"/>
        <v/>
      </c>
      <c r="BV157" s="37" t="str">
        <f t="shared" si="146"/>
        <v/>
      </c>
      <c r="BW157" s="37" t="str">
        <f t="shared" si="147"/>
        <v/>
      </c>
      <c r="BX157" s="37" t="str">
        <f t="shared" si="148"/>
        <v/>
      </c>
      <c r="BY157" s="37" t="str">
        <f t="shared" si="149"/>
        <v/>
      </c>
      <c r="BZ157" s="37" t="str">
        <f t="shared" si="150"/>
        <v/>
      </c>
      <c r="CA157" s="37" t="str">
        <f t="shared" si="151"/>
        <v/>
      </c>
      <c r="CB157" s="37" t="str">
        <f t="shared" si="152"/>
        <v/>
      </c>
      <c r="CC157" s="37" t="str">
        <f t="shared" si="153"/>
        <v/>
      </c>
      <c r="CD157" s="37" t="str">
        <f t="shared" si="154"/>
        <v/>
      </c>
      <c r="CE157" s="37" t="str">
        <f t="shared" si="155"/>
        <v/>
      </c>
      <c r="CF157" s="37" t="str">
        <f t="shared" si="156"/>
        <v/>
      </c>
      <c r="CG157" s="37" t="str">
        <f t="shared" si="157"/>
        <v/>
      </c>
      <c r="CH157" s="37" t="str">
        <f t="shared" si="158"/>
        <v/>
      </c>
      <c r="CI157" s="37" t="str">
        <f t="shared" si="159"/>
        <v/>
      </c>
    </row>
    <row r="158" spans="1:87" ht="12.75">
      <c r="A158" s="16"/>
      <c r="B158" s="14" t="str">
        <f>IF('Gene Table'!D157="","",'Gene Table'!D157)</f>
        <v>NM_000249</v>
      </c>
      <c r="C158" s="14" t="s">
        <v>241</v>
      </c>
      <c r="D158" s="15" t="str">
        <f>IF(SUM('Test Sample Data'!D$3:D$98)&gt;10,IF(AND(ISNUMBER('Test Sample Data'!D157),'Test Sample Data'!D157&lt;$B$1,'Test Sample Data'!D157&gt;0),'Test Sample Data'!D157,$B$1),"")</f>
        <v/>
      </c>
      <c r="E158" s="15" t="str">
        <f>IF(SUM('Test Sample Data'!E$3:E$98)&gt;10,IF(AND(ISNUMBER('Test Sample Data'!E157),'Test Sample Data'!E157&lt;$B$1,'Test Sample Data'!E157&gt;0),'Test Sample Data'!E157,$B$1),"")</f>
        <v/>
      </c>
      <c r="F158" s="15" t="str">
        <f>IF(SUM('Test Sample Data'!F$3:F$98)&gt;10,IF(AND(ISNUMBER('Test Sample Data'!F157),'Test Sample Data'!F157&lt;$B$1,'Test Sample Data'!F157&gt;0),'Test Sample Data'!F157,$B$1),"")</f>
        <v/>
      </c>
      <c r="G158" s="15" t="str">
        <f>IF(SUM('Test Sample Data'!G$3:G$98)&gt;10,IF(AND(ISNUMBER('Test Sample Data'!G157),'Test Sample Data'!G157&lt;$B$1,'Test Sample Data'!G157&gt;0),'Test Sample Data'!G157,$B$1),"")</f>
        <v/>
      </c>
      <c r="H158" s="15" t="str">
        <f>IF(SUM('Test Sample Data'!H$3:H$98)&gt;10,IF(AND(ISNUMBER('Test Sample Data'!H157),'Test Sample Data'!H157&lt;$B$1,'Test Sample Data'!H157&gt;0),'Test Sample Data'!H157,$B$1),"")</f>
        <v/>
      </c>
      <c r="I158" s="15" t="str">
        <f>IF(SUM('Test Sample Data'!I$3:I$98)&gt;10,IF(AND(ISNUMBER('Test Sample Data'!I157),'Test Sample Data'!I157&lt;$B$1,'Test Sample Data'!I157&gt;0),'Test Sample Data'!I157,$B$1),"")</f>
        <v/>
      </c>
      <c r="J158" s="15" t="str">
        <f>IF(SUM('Test Sample Data'!J$3:J$98)&gt;10,IF(AND(ISNUMBER('Test Sample Data'!J157),'Test Sample Data'!J157&lt;$B$1,'Test Sample Data'!J157&gt;0),'Test Sample Data'!J157,$B$1),"")</f>
        <v/>
      </c>
      <c r="K158" s="15" t="str">
        <f>IF(SUM('Test Sample Data'!K$3:K$98)&gt;10,IF(AND(ISNUMBER('Test Sample Data'!K157),'Test Sample Data'!K157&lt;$B$1,'Test Sample Data'!K157&gt;0),'Test Sample Data'!K157,$B$1),"")</f>
        <v/>
      </c>
      <c r="L158" s="15" t="str">
        <f>IF(SUM('Test Sample Data'!L$3:L$98)&gt;10,IF(AND(ISNUMBER('Test Sample Data'!L157),'Test Sample Data'!L157&lt;$B$1,'Test Sample Data'!L157&gt;0),'Test Sample Data'!L157,$B$1),"")</f>
        <v/>
      </c>
      <c r="M158" s="15" t="str">
        <f>IF(SUM('Test Sample Data'!M$3:M$98)&gt;10,IF(AND(ISNUMBER('Test Sample Data'!M157),'Test Sample Data'!M157&lt;$B$1,'Test Sample Data'!M157&gt;0),'Test Sample Data'!M157,$B$1),"")</f>
        <v/>
      </c>
      <c r="N158" s="15" t="str">
        <f>'Gene Table'!D157</f>
        <v>NM_000249</v>
      </c>
      <c r="O158" s="14" t="s">
        <v>241</v>
      </c>
      <c r="P158" s="15" t="str">
        <f>IF(SUM('Control Sample Data'!D$3:D$98)&gt;10,IF(AND(ISNUMBER('Control Sample Data'!D157),'Control Sample Data'!D157&lt;$B$1,'Control Sample Data'!D157&gt;0),'Control Sample Data'!D157,$B$1),"")</f>
        <v/>
      </c>
      <c r="Q158" s="15" t="str">
        <f>IF(SUM('Control Sample Data'!E$3:E$98)&gt;10,IF(AND(ISNUMBER('Control Sample Data'!E157),'Control Sample Data'!E157&lt;$B$1,'Control Sample Data'!E157&gt;0),'Control Sample Data'!E157,$B$1),"")</f>
        <v/>
      </c>
      <c r="R158" s="15" t="str">
        <f>IF(SUM('Control Sample Data'!F$3:F$98)&gt;10,IF(AND(ISNUMBER('Control Sample Data'!F157),'Control Sample Data'!F157&lt;$B$1,'Control Sample Data'!F157&gt;0),'Control Sample Data'!F157,$B$1),"")</f>
        <v/>
      </c>
      <c r="S158" s="15" t="str">
        <f>IF(SUM('Control Sample Data'!G$3:G$98)&gt;10,IF(AND(ISNUMBER('Control Sample Data'!G157),'Control Sample Data'!G157&lt;$B$1,'Control Sample Data'!G157&gt;0),'Control Sample Data'!G157,$B$1),"")</f>
        <v/>
      </c>
      <c r="T158" s="15" t="str">
        <f>IF(SUM('Control Sample Data'!H$3:H$98)&gt;10,IF(AND(ISNUMBER('Control Sample Data'!H157),'Control Sample Data'!H157&lt;$B$1,'Control Sample Data'!H157&gt;0),'Control Sample Data'!H157,$B$1),"")</f>
        <v/>
      </c>
      <c r="U158" s="15" t="str">
        <f>IF(SUM('Control Sample Data'!I$3:I$98)&gt;10,IF(AND(ISNUMBER('Control Sample Data'!I157),'Control Sample Data'!I157&lt;$B$1,'Control Sample Data'!I157&gt;0),'Control Sample Data'!I157,$B$1),"")</f>
        <v/>
      </c>
      <c r="V158" s="15" t="str">
        <f>IF(SUM('Control Sample Data'!J$3:J$98)&gt;10,IF(AND(ISNUMBER('Control Sample Data'!J157),'Control Sample Data'!J157&lt;$B$1,'Control Sample Data'!J157&gt;0),'Control Sample Data'!J157,$B$1),"")</f>
        <v/>
      </c>
      <c r="W158" s="15" t="str">
        <f>IF(SUM('Control Sample Data'!K$3:K$98)&gt;10,IF(AND(ISNUMBER('Control Sample Data'!K157),'Control Sample Data'!K157&lt;$B$1,'Control Sample Data'!K157&gt;0),'Control Sample Data'!K157,$B$1),"")</f>
        <v/>
      </c>
      <c r="X158" s="15" t="str">
        <f>IF(SUM('Control Sample Data'!L$3:L$98)&gt;10,IF(AND(ISNUMBER('Control Sample Data'!L157),'Control Sample Data'!L157&lt;$B$1,'Control Sample Data'!L157&gt;0),'Control Sample Data'!L157,$B$1),"")</f>
        <v/>
      </c>
      <c r="Y158" s="15" t="str">
        <f>IF(SUM('Control Sample Data'!M$3:M$98)&gt;10,IF(AND(ISNUMBER('Control Sample Data'!M157),'Control Sample Data'!M157&lt;$B$1,'Control Sample Data'!M157&gt;0),'Control Sample Data'!M157,$B$1),"")</f>
        <v/>
      </c>
      <c r="AT158" s="34" t="str">
        <f t="shared" si="130"/>
        <v/>
      </c>
      <c r="AU158" s="34" t="str">
        <f t="shared" si="131"/>
        <v/>
      </c>
      <c r="AV158" s="34" t="str">
        <f t="shared" si="132"/>
        <v/>
      </c>
      <c r="AW158" s="34" t="str">
        <f t="shared" si="133"/>
        <v/>
      </c>
      <c r="AX158" s="34" t="str">
        <f t="shared" si="134"/>
        <v/>
      </c>
      <c r="AY158" s="34" t="str">
        <f t="shared" si="135"/>
        <v/>
      </c>
      <c r="AZ158" s="34" t="str">
        <f t="shared" si="136"/>
        <v/>
      </c>
      <c r="BA158" s="34" t="str">
        <f t="shared" si="137"/>
        <v/>
      </c>
      <c r="BB158" s="34" t="str">
        <f t="shared" si="138"/>
        <v/>
      </c>
      <c r="BC158" s="34" t="str">
        <f t="shared" si="139"/>
        <v/>
      </c>
      <c r="BD158" s="34" t="str">
        <f t="shared" si="117"/>
        <v/>
      </c>
      <c r="BE158" s="34" t="str">
        <f t="shared" si="118"/>
        <v/>
      </c>
      <c r="BF158" s="34" t="str">
        <f t="shared" si="119"/>
        <v/>
      </c>
      <c r="BG158" s="34" t="str">
        <f t="shared" si="120"/>
        <v/>
      </c>
      <c r="BH158" s="34" t="str">
        <f t="shared" si="121"/>
        <v/>
      </c>
      <c r="BI158" s="34" t="str">
        <f t="shared" si="122"/>
        <v/>
      </c>
      <c r="BJ158" s="34" t="str">
        <f t="shared" si="123"/>
        <v/>
      </c>
      <c r="BK158" s="34" t="str">
        <f t="shared" si="124"/>
        <v/>
      </c>
      <c r="BL158" s="34" t="str">
        <f t="shared" si="125"/>
        <v/>
      </c>
      <c r="BM158" s="34" t="str">
        <f t="shared" si="126"/>
        <v/>
      </c>
      <c r="BN158" s="36" t="e">
        <f t="shared" si="127"/>
        <v>#DIV/0!</v>
      </c>
      <c r="BO158" s="36" t="e">
        <f t="shared" si="128"/>
        <v>#DIV/0!</v>
      </c>
      <c r="BP158" s="37" t="str">
        <f t="shared" si="140"/>
        <v/>
      </c>
      <c r="BQ158" s="37" t="str">
        <f t="shared" si="141"/>
        <v/>
      </c>
      <c r="BR158" s="37" t="str">
        <f t="shared" si="142"/>
        <v/>
      </c>
      <c r="BS158" s="37" t="str">
        <f t="shared" si="143"/>
        <v/>
      </c>
      <c r="BT158" s="37" t="str">
        <f t="shared" si="144"/>
        <v/>
      </c>
      <c r="BU158" s="37" t="str">
        <f t="shared" si="145"/>
        <v/>
      </c>
      <c r="BV158" s="37" t="str">
        <f t="shared" si="146"/>
        <v/>
      </c>
      <c r="BW158" s="37" t="str">
        <f t="shared" si="147"/>
        <v/>
      </c>
      <c r="BX158" s="37" t="str">
        <f t="shared" si="148"/>
        <v/>
      </c>
      <c r="BY158" s="37" t="str">
        <f t="shared" si="149"/>
        <v/>
      </c>
      <c r="BZ158" s="37" t="str">
        <f t="shared" si="150"/>
        <v/>
      </c>
      <c r="CA158" s="37" t="str">
        <f t="shared" si="151"/>
        <v/>
      </c>
      <c r="CB158" s="37" t="str">
        <f t="shared" si="152"/>
        <v/>
      </c>
      <c r="CC158" s="37" t="str">
        <f t="shared" si="153"/>
        <v/>
      </c>
      <c r="CD158" s="37" t="str">
        <f t="shared" si="154"/>
        <v/>
      </c>
      <c r="CE158" s="37" t="str">
        <f t="shared" si="155"/>
        <v/>
      </c>
      <c r="CF158" s="37" t="str">
        <f t="shared" si="156"/>
        <v/>
      </c>
      <c r="CG158" s="37" t="str">
        <f t="shared" si="157"/>
        <v/>
      </c>
      <c r="CH158" s="37" t="str">
        <f t="shared" si="158"/>
        <v/>
      </c>
      <c r="CI158" s="37" t="str">
        <f t="shared" si="159"/>
        <v/>
      </c>
    </row>
    <row r="159" spans="1:87" ht="12.75">
      <c r="A159" s="16"/>
      <c r="B159" s="14" t="str">
        <f>IF('Gene Table'!D158="","",'Gene Table'!D158)</f>
        <v>NM_000246</v>
      </c>
      <c r="C159" s="14" t="s">
        <v>245</v>
      </c>
      <c r="D159" s="15" t="str">
        <f>IF(SUM('Test Sample Data'!D$3:D$98)&gt;10,IF(AND(ISNUMBER('Test Sample Data'!D158),'Test Sample Data'!D158&lt;$B$1,'Test Sample Data'!D158&gt;0),'Test Sample Data'!D158,$B$1),"")</f>
        <v/>
      </c>
      <c r="E159" s="15" t="str">
        <f>IF(SUM('Test Sample Data'!E$3:E$98)&gt;10,IF(AND(ISNUMBER('Test Sample Data'!E158),'Test Sample Data'!E158&lt;$B$1,'Test Sample Data'!E158&gt;0),'Test Sample Data'!E158,$B$1),"")</f>
        <v/>
      </c>
      <c r="F159" s="15" t="str">
        <f>IF(SUM('Test Sample Data'!F$3:F$98)&gt;10,IF(AND(ISNUMBER('Test Sample Data'!F158),'Test Sample Data'!F158&lt;$B$1,'Test Sample Data'!F158&gt;0),'Test Sample Data'!F158,$B$1),"")</f>
        <v/>
      </c>
      <c r="G159" s="15" t="str">
        <f>IF(SUM('Test Sample Data'!G$3:G$98)&gt;10,IF(AND(ISNUMBER('Test Sample Data'!G158),'Test Sample Data'!G158&lt;$B$1,'Test Sample Data'!G158&gt;0),'Test Sample Data'!G158,$B$1),"")</f>
        <v/>
      </c>
      <c r="H159" s="15" t="str">
        <f>IF(SUM('Test Sample Data'!H$3:H$98)&gt;10,IF(AND(ISNUMBER('Test Sample Data'!H158),'Test Sample Data'!H158&lt;$B$1,'Test Sample Data'!H158&gt;0),'Test Sample Data'!H158,$B$1),"")</f>
        <v/>
      </c>
      <c r="I159" s="15" t="str">
        <f>IF(SUM('Test Sample Data'!I$3:I$98)&gt;10,IF(AND(ISNUMBER('Test Sample Data'!I158),'Test Sample Data'!I158&lt;$B$1,'Test Sample Data'!I158&gt;0),'Test Sample Data'!I158,$B$1),"")</f>
        <v/>
      </c>
      <c r="J159" s="15" t="str">
        <f>IF(SUM('Test Sample Data'!J$3:J$98)&gt;10,IF(AND(ISNUMBER('Test Sample Data'!J158),'Test Sample Data'!J158&lt;$B$1,'Test Sample Data'!J158&gt;0),'Test Sample Data'!J158,$B$1),"")</f>
        <v/>
      </c>
      <c r="K159" s="15" t="str">
        <f>IF(SUM('Test Sample Data'!K$3:K$98)&gt;10,IF(AND(ISNUMBER('Test Sample Data'!K158),'Test Sample Data'!K158&lt;$B$1,'Test Sample Data'!K158&gt;0),'Test Sample Data'!K158,$B$1),"")</f>
        <v/>
      </c>
      <c r="L159" s="15" t="str">
        <f>IF(SUM('Test Sample Data'!L$3:L$98)&gt;10,IF(AND(ISNUMBER('Test Sample Data'!L158),'Test Sample Data'!L158&lt;$B$1,'Test Sample Data'!L158&gt;0),'Test Sample Data'!L158,$B$1),"")</f>
        <v/>
      </c>
      <c r="M159" s="15" t="str">
        <f>IF(SUM('Test Sample Data'!M$3:M$98)&gt;10,IF(AND(ISNUMBER('Test Sample Data'!M158),'Test Sample Data'!M158&lt;$B$1,'Test Sample Data'!M158&gt;0),'Test Sample Data'!M158,$B$1),"")</f>
        <v/>
      </c>
      <c r="N159" s="15" t="str">
        <f>'Gene Table'!D158</f>
        <v>NM_000246</v>
      </c>
      <c r="O159" s="14" t="s">
        <v>245</v>
      </c>
      <c r="P159" s="15" t="str">
        <f>IF(SUM('Control Sample Data'!D$3:D$98)&gt;10,IF(AND(ISNUMBER('Control Sample Data'!D158),'Control Sample Data'!D158&lt;$B$1,'Control Sample Data'!D158&gt;0),'Control Sample Data'!D158,$B$1),"")</f>
        <v/>
      </c>
      <c r="Q159" s="15" t="str">
        <f>IF(SUM('Control Sample Data'!E$3:E$98)&gt;10,IF(AND(ISNUMBER('Control Sample Data'!E158),'Control Sample Data'!E158&lt;$B$1,'Control Sample Data'!E158&gt;0),'Control Sample Data'!E158,$B$1),"")</f>
        <v/>
      </c>
      <c r="R159" s="15" t="str">
        <f>IF(SUM('Control Sample Data'!F$3:F$98)&gt;10,IF(AND(ISNUMBER('Control Sample Data'!F158),'Control Sample Data'!F158&lt;$B$1,'Control Sample Data'!F158&gt;0),'Control Sample Data'!F158,$B$1),"")</f>
        <v/>
      </c>
      <c r="S159" s="15" t="str">
        <f>IF(SUM('Control Sample Data'!G$3:G$98)&gt;10,IF(AND(ISNUMBER('Control Sample Data'!G158),'Control Sample Data'!G158&lt;$B$1,'Control Sample Data'!G158&gt;0),'Control Sample Data'!G158,$B$1),"")</f>
        <v/>
      </c>
      <c r="T159" s="15" t="str">
        <f>IF(SUM('Control Sample Data'!H$3:H$98)&gt;10,IF(AND(ISNUMBER('Control Sample Data'!H158),'Control Sample Data'!H158&lt;$B$1,'Control Sample Data'!H158&gt;0),'Control Sample Data'!H158,$B$1),"")</f>
        <v/>
      </c>
      <c r="U159" s="15" t="str">
        <f>IF(SUM('Control Sample Data'!I$3:I$98)&gt;10,IF(AND(ISNUMBER('Control Sample Data'!I158),'Control Sample Data'!I158&lt;$B$1,'Control Sample Data'!I158&gt;0),'Control Sample Data'!I158,$B$1),"")</f>
        <v/>
      </c>
      <c r="V159" s="15" t="str">
        <f>IF(SUM('Control Sample Data'!J$3:J$98)&gt;10,IF(AND(ISNUMBER('Control Sample Data'!J158),'Control Sample Data'!J158&lt;$B$1,'Control Sample Data'!J158&gt;0),'Control Sample Data'!J158,$B$1),"")</f>
        <v/>
      </c>
      <c r="W159" s="15" t="str">
        <f>IF(SUM('Control Sample Data'!K$3:K$98)&gt;10,IF(AND(ISNUMBER('Control Sample Data'!K158),'Control Sample Data'!K158&lt;$B$1,'Control Sample Data'!K158&gt;0),'Control Sample Data'!K158,$B$1),"")</f>
        <v/>
      </c>
      <c r="X159" s="15" t="str">
        <f>IF(SUM('Control Sample Data'!L$3:L$98)&gt;10,IF(AND(ISNUMBER('Control Sample Data'!L158),'Control Sample Data'!L158&lt;$B$1,'Control Sample Data'!L158&gt;0),'Control Sample Data'!L158,$B$1),"")</f>
        <v/>
      </c>
      <c r="Y159" s="15" t="str">
        <f>IF(SUM('Control Sample Data'!M$3:M$98)&gt;10,IF(AND(ISNUMBER('Control Sample Data'!M158),'Control Sample Data'!M158&lt;$B$1,'Control Sample Data'!M158&gt;0),'Control Sample Data'!M158,$B$1),"")</f>
        <v/>
      </c>
      <c r="AT159" s="34" t="str">
        <f t="shared" si="130"/>
        <v/>
      </c>
      <c r="AU159" s="34" t="str">
        <f t="shared" si="131"/>
        <v/>
      </c>
      <c r="AV159" s="34" t="str">
        <f t="shared" si="132"/>
        <v/>
      </c>
      <c r="AW159" s="34" t="str">
        <f t="shared" si="133"/>
        <v/>
      </c>
      <c r="AX159" s="34" t="str">
        <f t="shared" si="134"/>
        <v/>
      </c>
      <c r="AY159" s="34" t="str">
        <f t="shared" si="135"/>
        <v/>
      </c>
      <c r="AZ159" s="34" t="str">
        <f t="shared" si="136"/>
        <v/>
      </c>
      <c r="BA159" s="34" t="str">
        <f t="shared" si="137"/>
        <v/>
      </c>
      <c r="BB159" s="34" t="str">
        <f t="shared" si="138"/>
        <v/>
      </c>
      <c r="BC159" s="34" t="str">
        <f t="shared" si="139"/>
        <v/>
      </c>
      <c r="BD159" s="34" t="str">
        <f t="shared" si="117"/>
        <v/>
      </c>
      <c r="BE159" s="34" t="str">
        <f t="shared" si="118"/>
        <v/>
      </c>
      <c r="BF159" s="34" t="str">
        <f t="shared" si="119"/>
        <v/>
      </c>
      <c r="BG159" s="34" t="str">
        <f t="shared" si="120"/>
        <v/>
      </c>
      <c r="BH159" s="34" t="str">
        <f t="shared" si="121"/>
        <v/>
      </c>
      <c r="BI159" s="34" t="str">
        <f t="shared" si="122"/>
        <v/>
      </c>
      <c r="BJ159" s="34" t="str">
        <f t="shared" si="123"/>
        <v/>
      </c>
      <c r="BK159" s="34" t="str">
        <f t="shared" si="124"/>
        <v/>
      </c>
      <c r="BL159" s="34" t="str">
        <f t="shared" si="125"/>
        <v/>
      </c>
      <c r="BM159" s="34" t="str">
        <f t="shared" si="126"/>
        <v/>
      </c>
      <c r="BN159" s="36" t="e">
        <f t="shared" si="127"/>
        <v>#DIV/0!</v>
      </c>
      <c r="BO159" s="36" t="e">
        <f t="shared" si="128"/>
        <v>#DIV/0!</v>
      </c>
      <c r="BP159" s="37" t="str">
        <f t="shared" si="140"/>
        <v/>
      </c>
      <c r="BQ159" s="37" t="str">
        <f t="shared" si="141"/>
        <v/>
      </c>
      <c r="BR159" s="37" t="str">
        <f t="shared" si="142"/>
        <v/>
      </c>
      <c r="BS159" s="37" t="str">
        <f t="shared" si="143"/>
        <v/>
      </c>
      <c r="BT159" s="37" t="str">
        <f t="shared" si="144"/>
        <v/>
      </c>
      <c r="BU159" s="37" t="str">
        <f t="shared" si="145"/>
        <v/>
      </c>
      <c r="BV159" s="37" t="str">
        <f t="shared" si="146"/>
        <v/>
      </c>
      <c r="BW159" s="37" t="str">
        <f t="shared" si="147"/>
        <v/>
      </c>
      <c r="BX159" s="37" t="str">
        <f t="shared" si="148"/>
        <v/>
      </c>
      <c r="BY159" s="37" t="str">
        <f t="shared" si="149"/>
        <v/>
      </c>
      <c r="BZ159" s="37" t="str">
        <f t="shared" si="150"/>
        <v/>
      </c>
      <c r="CA159" s="37" t="str">
        <f t="shared" si="151"/>
        <v/>
      </c>
      <c r="CB159" s="37" t="str">
        <f t="shared" si="152"/>
        <v/>
      </c>
      <c r="CC159" s="37" t="str">
        <f t="shared" si="153"/>
        <v/>
      </c>
      <c r="CD159" s="37" t="str">
        <f t="shared" si="154"/>
        <v/>
      </c>
      <c r="CE159" s="37" t="str">
        <f t="shared" si="155"/>
        <v/>
      </c>
      <c r="CF159" s="37" t="str">
        <f t="shared" si="156"/>
        <v/>
      </c>
      <c r="CG159" s="37" t="str">
        <f t="shared" si="157"/>
        <v/>
      </c>
      <c r="CH159" s="37" t="str">
        <f t="shared" si="158"/>
        <v/>
      </c>
      <c r="CI159" s="37" t="str">
        <f t="shared" si="159"/>
        <v/>
      </c>
    </row>
    <row r="160" spans="1:87" ht="12.75">
      <c r="A160" s="16"/>
      <c r="B160" s="14" t="str">
        <f>IF('Gene Table'!D159="","",'Gene Table'!D159)</f>
        <v>NM_000428</v>
      </c>
      <c r="C160" s="14" t="s">
        <v>249</v>
      </c>
      <c r="D160" s="15" t="str">
        <f>IF(SUM('Test Sample Data'!D$3:D$98)&gt;10,IF(AND(ISNUMBER('Test Sample Data'!D159),'Test Sample Data'!D159&lt;$B$1,'Test Sample Data'!D159&gt;0),'Test Sample Data'!D159,$B$1),"")</f>
        <v/>
      </c>
      <c r="E160" s="15" t="str">
        <f>IF(SUM('Test Sample Data'!E$3:E$98)&gt;10,IF(AND(ISNUMBER('Test Sample Data'!E159),'Test Sample Data'!E159&lt;$B$1,'Test Sample Data'!E159&gt;0),'Test Sample Data'!E159,$B$1),"")</f>
        <v/>
      </c>
      <c r="F160" s="15" t="str">
        <f>IF(SUM('Test Sample Data'!F$3:F$98)&gt;10,IF(AND(ISNUMBER('Test Sample Data'!F159),'Test Sample Data'!F159&lt;$B$1,'Test Sample Data'!F159&gt;0),'Test Sample Data'!F159,$B$1),"")</f>
        <v/>
      </c>
      <c r="G160" s="15" t="str">
        <f>IF(SUM('Test Sample Data'!G$3:G$98)&gt;10,IF(AND(ISNUMBER('Test Sample Data'!G159),'Test Sample Data'!G159&lt;$B$1,'Test Sample Data'!G159&gt;0),'Test Sample Data'!G159,$B$1),"")</f>
        <v/>
      </c>
      <c r="H160" s="15" t="str">
        <f>IF(SUM('Test Sample Data'!H$3:H$98)&gt;10,IF(AND(ISNUMBER('Test Sample Data'!H159),'Test Sample Data'!H159&lt;$B$1,'Test Sample Data'!H159&gt;0),'Test Sample Data'!H159,$B$1),"")</f>
        <v/>
      </c>
      <c r="I160" s="15" t="str">
        <f>IF(SUM('Test Sample Data'!I$3:I$98)&gt;10,IF(AND(ISNUMBER('Test Sample Data'!I159),'Test Sample Data'!I159&lt;$B$1,'Test Sample Data'!I159&gt;0),'Test Sample Data'!I159,$B$1),"")</f>
        <v/>
      </c>
      <c r="J160" s="15" t="str">
        <f>IF(SUM('Test Sample Data'!J$3:J$98)&gt;10,IF(AND(ISNUMBER('Test Sample Data'!J159),'Test Sample Data'!J159&lt;$B$1,'Test Sample Data'!J159&gt;0),'Test Sample Data'!J159,$B$1),"")</f>
        <v/>
      </c>
      <c r="K160" s="15" t="str">
        <f>IF(SUM('Test Sample Data'!K$3:K$98)&gt;10,IF(AND(ISNUMBER('Test Sample Data'!K159),'Test Sample Data'!K159&lt;$B$1,'Test Sample Data'!K159&gt;0),'Test Sample Data'!K159,$B$1),"")</f>
        <v/>
      </c>
      <c r="L160" s="15" t="str">
        <f>IF(SUM('Test Sample Data'!L$3:L$98)&gt;10,IF(AND(ISNUMBER('Test Sample Data'!L159),'Test Sample Data'!L159&lt;$B$1,'Test Sample Data'!L159&gt;0),'Test Sample Data'!L159,$B$1),"")</f>
        <v/>
      </c>
      <c r="M160" s="15" t="str">
        <f>IF(SUM('Test Sample Data'!M$3:M$98)&gt;10,IF(AND(ISNUMBER('Test Sample Data'!M159),'Test Sample Data'!M159&lt;$B$1,'Test Sample Data'!M159&gt;0),'Test Sample Data'!M159,$B$1),"")</f>
        <v/>
      </c>
      <c r="N160" s="15" t="str">
        <f>'Gene Table'!D159</f>
        <v>NM_000428</v>
      </c>
      <c r="O160" s="14" t="s">
        <v>249</v>
      </c>
      <c r="P160" s="15" t="str">
        <f>IF(SUM('Control Sample Data'!D$3:D$98)&gt;10,IF(AND(ISNUMBER('Control Sample Data'!D159),'Control Sample Data'!D159&lt;$B$1,'Control Sample Data'!D159&gt;0),'Control Sample Data'!D159,$B$1),"")</f>
        <v/>
      </c>
      <c r="Q160" s="15" t="str">
        <f>IF(SUM('Control Sample Data'!E$3:E$98)&gt;10,IF(AND(ISNUMBER('Control Sample Data'!E159),'Control Sample Data'!E159&lt;$B$1,'Control Sample Data'!E159&gt;0),'Control Sample Data'!E159,$B$1),"")</f>
        <v/>
      </c>
      <c r="R160" s="15" t="str">
        <f>IF(SUM('Control Sample Data'!F$3:F$98)&gt;10,IF(AND(ISNUMBER('Control Sample Data'!F159),'Control Sample Data'!F159&lt;$B$1,'Control Sample Data'!F159&gt;0),'Control Sample Data'!F159,$B$1),"")</f>
        <v/>
      </c>
      <c r="S160" s="15" t="str">
        <f>IF(SUM('Control Sample Data'!G$3:G$98)&gt;10,IF(AND(ISNUMBER('Control Sample Data'!G159),'Control Sample Data'!G159&lt;$B$1,'Control Sample Data'!G159&gt;0),'Control Sample Data'!G159,$B$1),"")</f>
        <v/>
      </c>
      <c r="T160" s="15" t="str">
        <f>IF(SUM('Control Sample Data'!H$3:H$98)&gt;10,IF(AND(ISNUMBER('Control Sample Data'!H159),'Control Sample Data'!H159&lt;$B$1,'Control Sample Data'!H159&gt;0),'Control Sample Data'!H159,$B$1),"")</f>
        <v/>
      </c>
      <c r="U160" s="15" t="str">
        <f>IF(SUM('Control Sample Data'!I$3:I$98)&gt;10,IF(AND(ISNUMBER('Control Sample Data'!I159),'Control Sample Data'!I159&lt;$B$1,'Control Sample Data'!I159&gt;0),'Control Sample Data'!I159,$B$1),"")</f>
        <v/>
      </c>
      <c r="V160" s="15" t="str">
        <f>IF(SUM('Control Sample Data'!J$3:J$98)&gt;10,IF(AND(ISNUMBER('Control Sample Data'!J159),'Control Sample Data'!J159&lt;$B$1,'Control Sample Data'!J159&gt;0),'Control Sample Data'!J159,$B$1),"")</f>
        <v/>
      </c>
      <c r="W160" s="15" t="str">
        <f>IF(SUM('Control Sample Data'!K$3:K$98)&gt;10,IF(AND(ISNUMBER('Control Sample Data'!K159),'Control Sample Data'!K159&lt;$B$1,'Control Sample Data'!K159&gt;0),'Control Sample Data'!K159,$B$1),"")</f>
        <v/>
      </c>
      <c r="X160" s="15" t="str">
        <f>IF(SUM('Control Sample Data'!L$3:L$98)&gt;10,IF(AND(ISNUMBER('Control Sample Data'!L159),'Control Sample Data'!L159&lt;$B$1,'Control Sample Data'!L159&gt;0),'Control Sample Data'!L159,$B$1),"")</f>
        <v/>
      </c>
      <c r="Y160" s="15" t="str">
        <f>IF(SUM('Control Sample Data'!M$3:M$98)&gt;10,IF(AND(ISNUMBER('Control Sample Data'!M159),'Control Sample Data'!M159&lt;$B$1,'Control Sample Data'!M159&gt;0),'Control Sample Data'!M159,$B$1),"")</f>
        <v/>
      </c>
      <c r="AT160" s="34" t="str">
        <f t="shared" si="130"/>
        <v/>
      </c>
      <c r="AU160" s="34" t="str">
        <f t="shared" si="131"/>
        <v/>
      </c>
      <c r="AV160" s="34" t="str">
        <f t="shared" si="132"/>
        <v/>
      </c>
      <c r="AW160" s="34" t="str">
        <f t="shared" si="133"/>
        <v/>
      </c>
      <c r="AX160" s="34" t="str">
        <f t="shared" si="134"/>
        <v/>
      </c>
      <c r="AY160" s="34" t="str">
        <f t="shared" si="135"/>
        <v/>
      </c>
      <c r="AZ160" s="34" t="str">
        <f t="shared" si="136"/>
        <v/>
      </c>
      <c r="BA160" s="34" t="str">
        <f t="shared" si="137"/>
        <v/>
      </c>
      <c r="BB160" s="34" t="str">
        <f t="shared" si="138"/>
        <v/>
      </c>
      <c r="BC160" s="34" t="str">
        <f t="shared" si="139"/>
        <v/>
      </c>
      <c r="BD160" s="34" t="str">
        <f t="shared" si="117"/>
        <v/>
      </c>
      <c r="BE160" s="34" t="str">
        <f t="shared" si="118"/>
        <v/>
      </c>
      <c r="BF160" s="34" t="str">
        <f t="shared" si="119"/>
        <v/>
      </c>
      <c r="BG160" s="34" t="str">
        <f t="shared" si="120"/>
        <v/>
      </c>
      <c r="BH160" s="34" t="str">
        <f t="shared" si="121"/>
        <v/>
      </c>
      <c r="BI160" s="34" t="str">
        <f t="shared" si="122"/>
        <v/>
      </c>
      <c r="BJ160" s="34" t="str">
        <f t="shared" si="123"/>
        <v/>
      </c>
      <c r="BK160" s="34" t="str">
        <f t="shared" si="124"/>
        <v/>
      </c>
      <c r="BL160" s="34" t="str">
        <f t="shared" si="125"/>
        <v/>
      </c>
      <c r="BM160" s="34" t="str">
        <f t="shared" si="126"/>
        <v/>
      </c>
      <c r="BN160" s="36" t="e">
        <f t="shared" si="127"/>
        <v>#DIV/0!</v>
      </c>
      <c r="BO160" s="36" t="e">
        <f t="shared" si="128"/>
        <v>#DIV/0!</v>
      </c>
      <c r="BP160" s="37" t="str">
        <f t="shared" si="140"/>
        <v/>
      </c>
      <c r="BQ160" s="37" t="str">
        <f t="shared" si="141"/>
        <v/>
      </c>
      <c r="BR160" s="37" t="str">
        <f t="shared" si="142"/>
        <v/>
      </c>
      <c r="BS160" s="37" t="str">
        <f t="shared" si="143"/>
        <v/>
      </c>
      <c r="BT160" s="37" t="str">
        <f t="shared" si="144"/>
        <v/>
      </c>
      <c r="BU160" s="37" t="str">
        <f t="shared" si="145"/>
        <v/>
      </c>
      <c r="BV160" s="37" t="str">
        <f t="shared" si="146"/>
        <v/>
      </c>
      <c r="BW160" s="37" t="str">
        <f t="shared" si="147"/>
        <v/>
      </c>
      <c r="BX160" s="37" t="str">
        <f t="shared" si="148"/>
        <v/>
      </c>
      <c r="BY160" s="37" t="str">
        <f t="shared" si="149"/>
        <v/>
      </c>
      <c r="BZ160" s="37" t="str">
        <f t="shared" si="150"/>
        <v/>
      </c>
      <c r="CA160" s="37" t="str">
        <f t="shared" si="151"/>
        <v/>
      </c>
      <c r="CB160" s="37" t="str">
        <f t="shared" si="152"/>
        <v/>
      </c>
      <c r="CC160" s="37" t="str">
        <f t="shared" si="153"/>
        <v/>
      </c>
      <c r="CD160" s="37" t="str">
        <f t="shared" si="154"/>
        <v/>
      </c>
      <c r="CE160" s="37" t="str">
        <f t="shared" si="155"/>
        <v/>
      </c>
      <c r="CF160" s="37" t="str">
        <f t="shared" si="156"/>
        <v/>
      </c>
      <c r="CG160" s="37" t="str">
        <f t="shared" si="157"/>
        <v/>
      </c>
      <c r="CH160" s="37" t="str">
        <f t="shared" si="158"/>
        <v/>
      </c>
      <c r="CI160" s="37" t="str">
        <f t="shared" si="159"/>
        <v/>
      </c>
    </row>
    <row r="161" spans="1:87" ht="12.75">
      <c r="A161" s="16"/>
      <c r="B161" s="14" t="str">
        <f>IF('Gene Table'!D160="","",'Gene Table'!D160)</f>
        <v>NM_000236</v>
      </c>
      <c r="C161" s="14" t="s">
        <v>253</v>
      </c>
      <c r="D161" s="15" t="str">
        <f>IF(SUM('Test Sample Data'!D$3:D$98)&gt;10,IF(AND(ISNUMBER('Test Sample Data'!D160),'Test Sample Data'!D160&lt;$B$1,'Test Sample Data'!D160&gt;0),'Test Sample Data'!D160,$B$1),"")</f>
        <v/>
      </c>
      <c r="E161" s="15" t="str">
        <f>IF(SUM('Test Sample Data'!E$3:E$98)&gt;10,IF(AND(ISNUMBER('Test Sample Data'!E160),'Test Sample Data'!E160&lt;$B$1,'Test Sample Data'!E160&gt;0),'Test Sample Data'!E160,$B$1),"")</f>
        <v/>
      </c>
      <c r="F161" s="15" t="str">
        <f>IF(SUM('Test Sample Data'!F$3:F$98)&gt;10,IF(AND(ISNUMBER('Test Sample Data'!F160),'Test Sample Data'!F160&lt;$B$1,'Test Sample Data'!F160&gt;0),'Test Sample Data'!F160,$B$1),"")</f>
        <v/>
      </c>
      <c r="G161" s="15" t="str">
        <f>IF(SUM('Test Sample Data'!G$3:G$98)&gt;10,IF(AND(ISNUMBER('Test Sample Data'!G160),'Test Sample Data'!G160&lt;$B$1,'Test Sample Data'!G160&gt;0),'Test Sample Data'!G160,$B$1),"")</f>
        <v/>
      </c>
      <c r="H161" s="15" t="str">
        <f>IF(SUM('Test Sample Data'!H$3:H$98)&gt;10,IF(AND(ISNUMBER('Test Sample Data'!H160),'Test Sample Data'!H160&lt;$B$1,'Test Sample Data'!H160&gt;0),'Test Sample Data'!H160,$B$1),"")</f>
        <v/>
      </c>
      <c r="I161" s="15" t="str">
        <f>IF(SUM('Test Sample Data'!I$3:I$98)&gt;10,IF(AND(ISNUMBER('Test Sample Data'!I160),'Test Sample Data'!I160&lt;$B$1,'Test Sample Data'!I160&gt;0),'Test Sample Data'!I160,$B$1),"")</f>
        <v/>
      </c>
      <c r="J161" s="15" t="str">
        <f>IF(SUM('Test Sample Data'!J$3:J$98)&gt;10,IF(AND(ISNUMBER('Test Sample Data'!J160),'Test Sample Data'!J160&lt;$B$1,'Test Sample Data'!J160&gt;0),'Test Sample Data'!J160,$B$1),"")</f>
        <v/>
      </c>
      <c r="K161" s="15" t="str">
        <f>IF(SUM('Test Sample Data'!K$3:K$98)&gt;10,IF(AND(ISNUMBER('Test Sample Data'!K160),'Test Sample Data'!K160&lt;$B$1,'Test Sample Data'!K160&gt;0),'Test Sample Data'!K160,$B$1),"")</f>
        <v/>
      </c>
      <c r="L161" s="15" t="str">
        <f>IF(SUM('Test Sample Data'!L$3:L$98)&gt;10,IF(AND(ISNUMBER('Test Sample Data'!L160),'Test Sample Data'!L160&lt;$B$1,'Test Sample Data'!L160&gt;0),'Test Sample Data'!L160,$B$1),"")</f>
        <v/>
      </c>
      <c r="M161" s="15" t="str">
        <f>IF(SUM('Test Sample Data'!M$3:M$98)&gt;10,IF(AND(ISNUMBER('Test Sample Data'!M160),'Test Sample Data'!M160&lt;$B$1,'Test Sample Data'!M160&gt;0),'Test Sample Data'!M160,$B$1),"")</f>
        <v/>
      </c>
      <c r="N161" s="15" t="str">
        <f>'Gene Table'!D160</f>
        <v>NM_000236</v>
      </c>
      <c r="O161" s="14" t="s">
        <v>253</v>
      </c>
      <c r="P161" s="15" t="str">
        <f>IF(SUM('Control Sample Data'!D$3:D$98)&gt;10,IF(AND(ISNUMBER('Control Sample Data'!D160),'Control Sample Data'!D160&lt;$B$1,'Control Sample Data'!D160&gt;0),'Control Sample Data'!D160,$B$1),"")</f>
        <v/>
      </c>
      <c r="Q161" s="15" t="str">
        <f>IF(SUM('Control Sample Data'!E$3:E$98)&gt;10,IF(AND(ISNUMBER('Control Sample Data'!E160),'Control Sample Data'!E160&lt;$B$1,'Control Sample Data'!E160&gt;0),'Control Sample Data'!E160,$B$1),"")</f>
        <v/>
      </c>
      <c r="R161" s="15" t="str">
        <f>IF(SUM('Control Sample Data'!F$3:F$98)&gt;10,IF(AND(ISNUMBER('Control Sample Data'!F160),'Control Sample Data'!F160&lt;$B$1,'Control Sample Data'!F160&gt;0),'Control Sample Data'!F160,$B$1),"")</f>
        <v/>
      </c>
      <c r="S161" s="15" t="str">
        <f>IF(SUM('Control Sample Data'!G$3:G$98)&gt;10,IF(AND(ISNUMBER('Control Sample Data'!G160),'Control Sample Data'!G160&lt;$B$1,'Control Sample Data'!G160&gt;0),'Control Sample Data'!G160,$B$1),"")</f>
        <v/>
      </c>
      <c r="T161" s="15" t="str">
        <f>IF(SUM('Control Sample Data'!H$3:H$98)&gt;10,IF(AND(ISNUMBER('Control Sample Data'!H160),'Control Sample Data'!H160&lt;$B$1,'Control Sample Data'!H160&gt;0),'Control Sample Data'!H160,$B$1),"")</f>
        <v/>
      </c>
      <c r="U161" s="15" t="str">
        <f>IF(SUM('Control Sample Data'!I$3:I$98)&gt;10,IF(AND(ISNUMBER('Control Sample Data'!I160),'Control Sample Data'!I160&lt;$B$1,'Control Sample Data'!I160&gt;0),'Control Sample Data'!I160,$B$1),"")</f>
        <v/>
      </c>
      <c r="V161" s="15" t="str">
        <f>IF(SUM('Control Sample Data'!J$3:J$98)&gt;10,IF(AND(ISNUMBER('Control Sample Data'!J160),'Control Sample Data'!J160&lt;$B$1,'Control Sample Data'!J160&gt;0),'Control Sample Data'!J160,$B$1),"")</f>
        <v/>
      </c>
      <c r="W161" s="15" t="str">
        <f>IF(SUM('Control Sample Data'!K$3:K$98)&gt;10,IF(AND(ISNUMBER('Control Sample Data'!K160),'Control Sample Data'!K160&lt;$B$1,'Control Sample Data'!K160&gt;0),'Control Sample Data'!K160,$B$1),"")</f>
        <v/>
      </c>
      <c r="X161" s="15" t="str">
        <f>IF(SUM('Control Sample Data'!L$3:L$98)&gt;10,IF(AND(ISNUMBER('Control Sample Data'!L160),'Control Sample Data'!L160&lt;$B$1,'Control Sample Data'!L160&gt;0),'Control Sample Data'!L160,$B$1),"")</f>
        <v/>
      </c>
      <c r="Y161" s="15" t="str">
        <f>IF(SUM('Control Sample Data'!M$3:M$98)&gt;10,IF(AND(ISNUMBER('Control Sample Data'!M160),'Control Sample Data'!M160&lt;$B$1,'Control Sample Data'!M160&gt;0),'Control Sample Data'!M160,$B$1),"")</f>
        <v/>
      </c>
      <c r="AT161" s="34" t="str">
        <f t="shared" si="130"/>
        <v/>
      </c>
      <c r="AU161" s="34" t="str">
        <f t="shared" si="131"/>
        <v/>
      </c>
      <c r="AV161" s="34" t="str">
        <f t="shared" si="132"/>
        <v/>
      </c>
      <c r="AW161" s="34" t="str">
        <f t="shared" si="133"/>
        <v/>
      </c>
      <c r="AX161" s="34" t="str">
        <f t="shared" si="134"/>
        <v/>
      </c>
      <c r="AY161" s="34" t="str">
        <f t="shared" si="135"/>
        <v/>
      </c>
      <c r="AZ161" s="34" t="str">
        <f t="shared" si="136"/>
        <v/>
      </c>
      <c r="BA161" s="34" t="str">
        <f t="shared" si="137"/>
        <v/>
      </c>
      <c r="BB161" s="34" t="str">
        <f t="shared" si="138"/>
        <v/>
      </c>
      <c r="BC161" s="34" t="str">
        <f t="shared" si="139"/>
        <v/>
      </c>
      <c r="BD161" s="34" t="str">
        <f t="shared" si="117"/>
        <v/>
      </c>
      <c r="BE161" s="34" t="str">
        <f t="shared" si="118"/>
        <v/>
      </c>
      <c r="BF161" s="34" t="str">
        <f t="shared" si="119"/>
        <v/>
      </c>
      <c r="BG161" s="34" t="str">
        <f t="shared" si="120"/>
        <v/>
      </c>
      <c r="BH161" s="34" t="str">
        <f t="shared" si="121"/>
        <v/>
      </c>
      <c r="BI161" s="34" t="str">
        <f t="shared" si="122"/>
        <v/>
      </c>
      <c r="BJ161" s="34" t="str">
        <f t="shared" si="123"/>
        <v/>
      </c>
      <c r="BK161" s="34" t="str">
        <f t="shared" si="124"/>
        <v/>
      </c>
      <c r="BL161" s="34" t="str">
        <f t="shared" si="125"/>
        <v/>
      </c>
      <c r="BM161" s="34" t="str">
        <f t="shared" si="126"/>
        <v/>
      </c>
      <c r="BN161" s="36" t="e">
        <f t="shared" si="127"/>
        <v>#DIV/0!</v>
      </c>
      <c r="BO161" s="36" t="e">
        <f t="shared" si="128"/>
        <v>#DIV/0!</v>
      </c>
      <c r="BP161" s="37" t="str">
        <f t="shared" si="140"/>
        <v/>
      </c>
      <c r="BQ161" s="37" t="str">
        <f t="shared" si="141"/>
        <v/>
      </c>
      <c r="BR161" s="37" t="str">
        <f t="shared" si="142"/>
        <v/>
      </c>
      <c r="BS161" s="37" t="str">
        <f t="shared" si="143"/>
        <v/>
      </c>
      <c r="BT161" s="37" t="str">
        <f t="shared" si="144"/>
        <v/>
      </c>
      <c r="BU161" s="37" t="str">
        <f t="shared" si="145"/>
        <v/>
      </c>
      <c r="BV161" s="37" t="str">
        <f t="shared" si="146"/>
        <v/>
      </c>
      <c r="BW161" s="37" t="str">
        <f t="shared" si="147"/>
        <v/>
      </c>
      <c r="BX161" s="37" t="str">
        <f t="shared" si="148"/>
        <v/>
      </c>
      <c r="BY161" s="37" t="str">
        <f t="shared" si="149"/>
        <v/>
      </c>
      <c r="BZ161" s="37" t="str">
        <f t="shared" si="150"/>
        <v/>
      </c>
      <c r="CA161" s="37" t="str">
        <f t="shared" si="151"/>
        <v/>
      </c>
      <c r="CB161" s="37" t="str">
        <f t="shared" si="152"/>
        <v/>
      </c>
      <c r="CC161" s="37" t="str">
        <f t="shared" si="153"/>
        <v/>
      </c>
      <c r="CD161" s="37" t="str">
        <f t="shared" si="154"/>
        <v/>
      </c>
      <c r="CE161" s="37" t="str">
        <f t="shared" si="155"/>
        <v/>
      </c>
      <c r="CF161" s="37" t="str">
        <f t="shared" si="156"/>
        <v/>
      </c>
      <c r="CG161" s="37" t="str">
        <f t="shared" si="157"/>
        <v/>
      </c>
      <c r="CH161" s="37" t="str">
        <f t="shared" si="158"/>
        <v/>
      </c>
      <c r="CI161" s="37" t="str">
        <f t="shared" si="159"/>
        <v/>
      </c>
    </row>
    <row r="162" spans="1:87" ht="12.75">
      <c r="A162" s="16"/>
      <c r="B162" s="14" t="str">
        <f>IF('Gene Table'!D161="","",'Gene Table'!D161)</f>
        <v>NM_000222</v>
      </c>
      <c r="C162" s="14" t="s">
        <v>257</v>
      </c>
      <c r="D162" s="15" t="str">
        <f>IF(SUM('Test Sample Data'!D$3:D$98)&gt;10,IF(AND(ISNUMBER('Test Sample Data'!D161),'Test Sample Data'!D161&lt;$B$1,'Test Sample Data'!D161&gt;0),'Test Sample Data'!D161,$B$1),"")</f>
        <v/>
      </c>
      <c r="E162" s="15" t="str">
        <f>IF(SUM('Test Sample Data'!E$3:E$98)&gt;10,IF(AND(ISNUMBER('Test Sample Data'!E161),'Test Sample Data'!E161&lt;$B$1,'Test Sample Data'!E161&gt;0),'Test Sample Data'!E161,$B$1),"")</f>
        <v/>
      </c>
      <c r="F162" s="15" t="str">
        <f>IF(SUM('Test Sample Data'!F$3:F$98)&gt;10,IF(AND(ISNUMBER('Test Sample Data'!F161),'Test Sample Data'!F161&lt;$B$1,'Test Sample Data'!F161&gt;0),'Test Sample Data'!F161,$B$1),"")</f>
        <v/>
      </c>
      <c r="G162" s="15" t="str">
        <f>IF(SUM('Test Sample Data'!G$3:G$98)&gt;10,IF(AND(ISNUMBER('Test Sample Data'!G161),'Test Sample Data'!G161&lt;$B$1,'Test Sample Data'!G161&gt;0),'Test Sample Data'!G161,$B$1),"")</f>
        <v/>
      </c>
      <c r="H162" s="15" t="str">
        <f>IF(SUM('Test Sample Data'!H$3:H$98)&gt;10,IF(AND(ISNUMBER('Test Sample Data'!H161),'Test Sample Data'!H161&lt;$B$1,'Test Sample Data'!H161&gt;0),'Test Sample Data'!H161,$B$1),"")</f>
        <v/>
      </c>
      <c r="I162" s="15" t="str">
        <f>IF(SUM('Test Sample Data'!I$3:I$98)&gt;10,IF(AND(ISNUMBER('Test Sample Data'!I161),'Test Sample Data'!I161&lt;$B$1,'Test Sample Data'!I161&gt;0),'Test Sample Data'!I161,$B$1),"")</f>
        <v/>
      </c>
      <c r="J162" s="15" t="str">
        <f>IF(SUM('Test Sample Data'!J$3:J$98)&gt;10,IF(AND(ISNUMBER('Test Sample Data'!J161),'Test Sample Data'!J161&lt;$B$1,'Test Sample Data'!J161&gt;0),'Test Sample Data'!J161,$B$1),"")</f>
        <v/>
      </c>
      <c r="K162" s="15" t="str">
        <f>IF(SUM('Test Sample Data'!K$3:K$98)&gt;10,IF(AND(ISNUMBER('Test Sample Data'!K161),'Test Sample Data'!K161&lt;$B$1,'Test Sample Data'!K161&gt;0),'Test Sample Data'!K161,$B$1),"")</f>
        <v/>
      </c>
      <c r="L162" s="15" t="str">
        <f>IF(SUM('Test Sample Data'!L$3:L$98)&gt;10,IF(AND(ISNUMBER('Test Sample Data'!L161),'Test Sample Data'!L161&lt;$B$1,'Test Sample Data'!L161&gt;0),'Test Sample Data'!L161,$B$1),"")</f>
        <v/>
      </c>
      <c r="M162" s="15" t="str">
        <f>IF(SUM('Test Sample Data'!M$3:M$98)&gt;10,IF(AND(ISNUMBER('Test Sample Data'!M161),'Test Sample Data'!M161&lt;$B$1,'Test Sample Data'!M161&gt;0),'Test Sample Data'!M161,$B$1),"")</f>
        <v/>
      </c>
      <c r="N162" s="15" t="str">
        <f>'Gene Table'!D161</f>
        <v>NM_000222</v>
      </c>
      <c r="O162" s="14" t="s">
        <v>257</v>
      </c>
      <c r="P162" s="15" t="str">
        <f>IF(SUM('Control Sample Data'!D$3:D$98)&gt;10,IF(AND(ISNUMBER('Control Sample Data'!D161),'Control Sample Data'!D161&lt;$B$1,'Control Sample Data'!D161&gt;0),'Control Sample Data'!D161,$B$1),"")</f>
        <v/>
      </c>
      <c r="Q162" s="15" t="str">
        <f>IF(SUM('Control Sample Data'!E$3:E$98)&gt;10,IF(AND(ISNUMBER('Control Sample Data'!E161),'Control Sample Data'!E161&lt;$B$1,'Control Sample Data'!E161&gt;0),'Control Sample Data'!E161,$B$1),"")</f>
        <v/>
      </c>
      <c r="R162" s="15" t="str">
        <f>IF(SUM('Control Sample Data'!F$3:F$98)&gt;10,IF(AND(ISNUMBER('Control Sample Data'!F161),'Control Sample Data'!F161&lt;$B$1,'Control Sample Data'!F161&gt;0),'Control Sample Data'!F161,$B$1),"")</f>
        <v/>
      </c>
      <c r="S162" s="15" t="str">
        <f>IF(SUM('Control Sample Data'!G$3:G$98)&gt;10,IF(AND(ISNUMBER('Control Sample Data'!G161),'Control Sample Data'!G161&lt;$B$1,'Control Sample Data'!G161&gt;0),'Control Sample Data'!G161,$B$1),"")</f>
        <v/>
      </c>
      <c r="T162" s="15" t="str">
        <f>IF(SUM('Control Sample Data'!H$3:H$98)&gt;10,IF(AND(ISNUMBER('Control Sample Data'!H161),'Control Sample Data'!H161&lt;$B$1,'Control Sample Data'!H161&gt;0),'Control Sample Data'!H161,$B$1),"")</f>
        <v/>
      </c>
      <c r="U162" s="15" t="str">
        <f>IF(SUM('Control Sample Data'!I$3:I$98)&gt;10,IF(AND(ISNUMBER('Control Sample Data'!I161),'Control Sample Data'!I161&lt;$B$1,'Control Sample Data'!I161&gt;0),'Control Sample Data'!I161,$B$1),"")</f>
        <v/>
      </c>
      <c r="V162" s="15" t="str">
        <f>IF(SUM('Control Sample Data'!J$3:J$98)&gt;10,IF(AND(ISNUMBER('Control Sample Data'!J161),'Control Sample Data'!J161&lt;$B$1,'Control Sample Data'!J161&gt;0),'Control Sample Data'!J161,$B$1),"")</f>
        <v/>
      </c>
      <c r="W162" s="15" t="str">
        <f>IF(SUM('Control Sample Data'!K$3:K$98)&gt;10,IF(AND(ISNUMBER('Control Sample Data'!K161),'Control Sample Data'!K161&lt;$B$1,'Control Sample Data'!K161&gt;0),'Control Sample Data'!K161,$B$1),"")</f>
        <v/>
      </c>
      <c r="X162" s="15" t="str">
        <f>IF(SUM('Control Sample Data'!L$3:L$98)&gt;10,IF(AND(ISNUMBER('Control Sample Data'!L161),'Control Sample Data'!L161&lt;$B$1,'Control Sample Data'!L161&gt;0),'Control Sample Data'!L161,$B$1),"")</f>
        <v/>
      </c>
      <c r="Y162" s="15" t="str">
        <f>IF(SUM('Control Sample Data'!M$3:M$98)&gt;10,IF(AND(ISNUMBER('Control Sample Data'!M161),'Control Sample Data'!M161&lt;$B$1,'Control Sample Data'!M161&gt;0),'Control Sample Data'!M161,$B$1),"")</f>
        <v/>
      </c>
      <c r="AT162" s="34" t="str">
        <f t="shared" si="130"/>
        <v/>
      </c>
      <c r="AU162" s="34" t="str">
        <f t="shared" si="131"/>
        <v/>
      </c>
      <c r="AV162" s="34" t="str">
        <f t="shared" si="132"/>
        <v/>
      </c>
      <c r="AW162" s="34" t="str">
        <f t="shared" si="133"/>
        <v/>
      </c>
      <c r="AX162" s="34" t="str">
        <f t="shared" si="134"/>
        <v/>
      </c>
      <c r="AY162" s="34" t="str">
        <f t="shared" si="135"/>
        <v/>
      </c>
      <c r="AZ162" s="34" t="str">
        <f t="shared" si="136"/>
        <v/>
      </c>
      <c r="BA162" s="34" t="str">
        <f t="shared" si="137"/>
        <v/>
      </c>
      <c r="BB162" s="34" t="str">
        <f t="shared" si="138"/>
        <v/>
      </c>
      <c r="BC162" s="34" t="str">
        <f t="shared" si="139"/>
        <v/>
      </c>
      <c r="BD162" s="34" t="str">
        <f t="shared" si="117"/>
        <v/>
      </c>
      <c r="BE162" s="34" t="str">
        <f t="shared" si="118"/>
        <v/>
      </c>
      <c r="BF162" s="34" t="str">
        <f t="shared" si="119"/>
        <v/>
      </c>
      <c r="BG162" s="34" t="str">
        <f t="shared" si="120"/>
        <v/>
      </c>
      <c r="BH162" s="34" t="str">
        <f t="shared" si="121"/>
        <v/>
      </c>
      <c r="BI162" s="34" t="str">
        <f t="shared" si="122"/>
        <v/>
      </c>
      <c r="BJ162" s="34" t="str">
        <f t="shared" si="123"/>
        <v/>
      </c>
      <c r="BK162" s="34" t="str">
        <f t="shared" si="124"/>
        <v/>
      </c>
      <c r="BL162" s="34" t="str">
        <f t="shared" si="125"/>
        <v/>
      </c>
      <c r="BM162" s="34" t="str">
        <f t="shared" si="126"/>
        <v/>
      </c>
      <c r="BN162" s="36" t="e">
        <f t="shared" si="127"/>
        <v>#DIV/0!</v>
      </c>
      <c r="BO162" s="36" t="e">
        <f t="shared" si="128"/>
        <v>#DIV/0!</v>
      </c>
      <c r="BP162" s="37" t="str">
        <f t="shared" si="140"/>
        <v/>
      </c>
      <c r="BQ162" s="37" t="str">
        <f t="shared" si="141"/>
        <v/>
      </c>
      <c r="BR162" s="37" t="str">
        <f t="shared" si="142"/>
        <v/>
      </c>
      <c r="BS162" s="37" t="str">
        <f t="shared" si="143"/>
        <v/>
      </c>
      <c r="BT162" s="37" t="str">
        <f t="shared" si="144"/>
        <v/>
      </c>
      <c r="BU162" s="37" t="str">
        <f t="shared" si="145"/>
        <v/>
      </c>
      <c r="BV162" s="37" t="str">
        <f t="shared" si="146"/>
        <v/>
      </c>
      <c r="BW162" s="37" t="str">
        <f t="shared" si="147"/>
        <v/>
      </c>
      <c r="BX162" s="37" t="str">
        <f t="shared" si="148"/>
        <v/>
      </c>
      <c r="BY162" s="37" t="str">
        <f t="shared" si="149"/>
        <v/>
      </c>
      <c r="BZ162" s="37" t="str">
        <f t="shared" si="150"/>
        <v/>
      </c>
      <c r="CA162" s="37" t="str">
        <f t="shared" si="151"/>
        <v/>
      </c>
      <c r="CB162" s="37" t="str">
        <f t="shared" si="152"/>
        <v/>
      </c>
      <c r="CC162" s="37" t="str">
        <f t="shared" si="153"/>
        <v/>
      </c>
      <c r="CD162" s="37" t="str">
        <f t="shared" si="154"/>
        <v/>
      </c>
      <c r="CE162" s="37" t="str">
        <f t="shared" si="155"/>
        <v/>
      </c>
      <c r="CF162" s="37" t="str">
        <f t="shared" si="156"/>
        <v/>
      </c>
      <c r="CG162" s="37" t="str">
        <f t="shared" si="157"/>
        <v/>
      </c>
      <c r="CH162" s="37" t="str">
        <f t="shared" si="158"/>
        <v/>
      </c>
      <c r="CI162" s="37" t="str">
        <f t="shared" si="159"/>
        <v/>
      </c>
    </row>
    <row r="163" spans="1:87" ht="12.75">
      <c r="A163" s="16"/>
      <c r="B163" s="14" t="str">
        <f>IF('Gene Table'!D162="","",'Gene Table'!D162)</f>
        <v>NM_013289</v>
      </c>
      <c r="C163" s="14" t="s">
        <v>261</v>
      </c>
      <c r="D163" s="15" t="str">
        <f>IF(SUM('Test Sample Data'!D$3:D$98)&gt;10,IF(AND(ISNUMBER('Test Sample Data'!D162),'Test Sample Data'!D162&lt;$B$1,'Test Sample Data'!D162&gt;0),'Test Sample Data'!D162,$B$1),"")</f>
        <v/>
      </c>
      <c r="E163" s="15" t="str">
        <f>IF(SUM('Test Sample Data'!E$3:E$98)&gt;10,IF(AND(ISNUMBER('Test Sample Data'!E162),'Test Sample Data'!E162&lt;$B$1,'Test Sample Data'!E162&gt;0),'Test Sample Data'!E162,$B$1),"")</f>
        <v/>
      </c>
      <c r="F163" s="15" t="str">
        <f>IF(SUM('Test Sample Data'!F$3:F$98)&gt;10,IF(AND(ISNUMBER('Test Sample Data'!F162),'Test Sample Data'!F162&lt;$B$1,'Test Sample Data'!F162&gt;0),'Test Sample Data'!F162,$B$1),"")</f>
        <v/>
      </c>
      <c r="G163" s="15" t="str">
        <f>IF(SUM('Test Sample Data'!G$3:G$98)&gt;10,IF(AND(ISNUMBER('Test Sample Data'!G162),'Test Sample Data'!G162&lt;$B$1,'Test Sample Data'!G162&gt;0),'Test Sample Data'!G162,$B$1),"")</f>
        <v/>
      </c>
      <c r="H163" s="15" t="str">
        <f>IF(SUM('Test Sample Data'!H$3:H$98)&gt;10,IF(AND(ISNUMBER('Test Sample Data'!H162),'Test Sample Data'!H162&lt;$B$1,'Test Sample Data'!H162&gt;0),'Test Sample Data'!H162,$B$1),"")</f>
        <v/>
      </c>
      <c r="I163" s="15" t="str">
        <f>IF(SUM('Test Sample Data'!I$3:I$98)&gt;10,IF(AND(ISNUMBER('Test Sample Data'!I162),'Test Sample Data'!I162&lt;$B$1,'Test Sample Data'!I162&gt;0),'Test Sample Data'!I162,$B$1),"")</f>
        <v/>
      </c>
      <c r="J163" s="15" t="str">
        <f>IF(SUM('Test Sample Data'!J$3:J$98)&gt;10,IF(AND(ISNUMBER('Test Sample Data'!J162),'Test Sample Data'!J162&lt;$B$1,'Test Sample Data'!J162&gt;0),'Test Sample Data'!J162,$B$1),"")</f>
        <v/>
      </c>
      <c r="K163" s="15" t="str">
        <f>IF(SUM('Test Sample Data'!K$3:K$98)&gt;10,IF(AND(ISNUMBER('Test Sample Data'!K162),'Test Sample Data'!K162&lt;$B$1,'Test Sample Data'!K162&gt;0),'Test Sample Data'!K162,$B$1),"")</f>
        <v/>
      </c>
      <c r="L163" s="15" t="str">
        <f>IF(SUM('Test Sample Data'!L$3:L$98)&gt;10,IF(AND(ISNUMBER('Test Sample Data'!L162),'Test Sample Data'!L162&lt;$B$1,'Test Sample Data'!L162&gt;0),'Test Sample Data'!L162,$B$1),"")</f>
        <v/>
      </c>
      <c r="M163" s="15" t="str">
        <f>IF(SUM('Test Sample Data'!M$3:M$98)&gt;10,IF(AND(ISNUMBER('Test Sample Data'!M162),'Test Sample Data'!M162&lt;$B$1,'Test Sample Data'!M162&gt;0),'Test Sample Data'!M162,$B$1),"")</f>
        <v/>
      </c>
      <c r="N163" s="15" t="str">
        <f>'Gene Table'!D162</f>
        <v>NM_013289</v>
      </c>
      <c r="O163" s="14" t="s">
        <v>261</v>
      </c>
      <c r="P163" s="15" t="str">
        <f>IF(SUM('Control Sample Data'!D$3:D$98)&gt;10,IF(AND(ISNUMBER('Control Sample Data'!D162),'Control Sample Data'!D162&lt;$B$1,'Control Sample Data'!D162&gt;0),'Control Sample Data'!D162,$B$1),"")</f>
        <v/>
      </c>
      <c r="Q163" s="15" t="str">
        <f>IF(SUM('Control Sample Data'!E$3:E$98)&gt;10,IF(AND(ISNUMBER('Control Sample Data'!E162),'Control Sample Data'!E162&lt;$B$1,'Control Sample Data'!E162&gt;0),'Control Sample Data'!E162,$B$1),"")</f>
        <v/>
      </c>
      <c r="R163" s="15" t="str">
        <f>IF(SUM('Control Sample Data'!F$3:F$98)&gt;10,IF(AND(ISNUMBER('Control Sample Data'!F162),'Control Sample Data'!F162&lt;$B$1,'Control Sample Data'!F162&gt;0),'Control Sample Data'!F162,$B$1),"")</f>
        <v/>
      </c>
      <c r="S163" s="15" t="str">
        <f>IF(SUM('Control Sample Data'!G$3:G$98)&gt;10,IF(AND(ISNUMBER('Control Sample Data'!G162),'Control Sample Data'!G162&lt;$B$1,'Control Sample Data'!G162&gt;0),'Control Sample Data'!G162,$B$1),"")</f>
        <v/>
      </c>
      <c r="T163" s="15" t="str">
        <f>IF(SUM('Control Sample Data'!H$3:H$98)&gt;10,IF(AND(ISNUMBER('Control Sample Data'!H162),'Control Sample Data'!H162&lt;$B$1,'Control Sample Data'!H162&gt;0),'Control Sample Data'!H162,$B$1),"")</f>
        <v/>
      </c>
      <c r="U163" s="15" t="str">
        <f>IF(SUM('Control Sample Data'!I$3:I$98)&gt;10,IF(AND(ISNUMBER('Control Sample Data'!I162),'Control Sample Data'!I162&lt;$B$1,'Control Sample Data'!I162&gt;0),'Control Sample Data'!I162,$B$1),"")</f>
        <v/>
      </c>
      <c r="V163" s="15" t="str">
        <f>IF(SUM('Control Sample Data'!J$3:J$98)&gt;10,IF(AND(ISNUMBER('Control Sample Data'!J162),'Control Sample Data'!J162&lt;$B$1,'Control Sample Data'!J162&gt;0),'Control Sample Data'!J162,$B$1),"")</f>
        <v/>
      </c>
      <c r="W163" s="15" t="str">
        <f>IF(SUM('Control Sample Data'!K$3:K$98)&gt;10,IF(AND(ISNUMBER('Control Sample Data'!K162),'Control Sample Data'!K162&lt;$B$1,'Control Sample Data'!K162&gt;0),'Control Sample Data'!K162,$B$1),"")</f>
        <v/>
      </c>
      <c r="X163" s="15" t="str">
        <f>IF(SUM('Control Sample Data'!L$3:L$98)&gt;10,IF(AND(ISNUMBER('Control Sample Data'!L162),'Control Sample Data'!L162&lt;$B$1,'Control Sample Data'!L162&gt;0),'Control Sample Data'!L162,$B$1),"")</f>
        <v/>
      </c>
      <c r="Y163" s="15" t="str">
        <f>IF(SUM('Control Sample Data'!M$3:M$98)&gt;10,IF(AND(ISNUMBER('Control Sample Data'!M162),'Control Sample Data'!M162&lt;$B$1,'Control Sample Data'!M162&gt;0),'Control Sample Data'!M162,$B$1),"")</f>
        <v/>
      </c>
      <c r="AT163" s="34" t="str">
        <f t="shared" si="130"/>
        <v/>
      </c>
      <c r="AU163" s="34" t="str">
        <f t="shared" si="131"/>
        <v/>
      </c>
      <c r="AV163" s="34" t="str">
        <f t="shared" si="132"/>
        <v/>
      </c>
      <c r="AW163" s="34" t="str">
        <f t="shared" si="133"/>
        <v/>
      </c>
      <c r="AX163" s="34" t="str">
        <f t="shared" si="134"/>
        <v/>
      </c>
      <c r="AY163" s="34" t="str">
        <f t="shared" si="135"/>
        <v/>
      </c>
      <c r="AZ163" s="34" t="str">
        <f t="shared" si="136"/>
        <v/>
      </c>
      <c r="BA163" s="34" t="str">
        <f t="shared" si="137"/>
        <v/>
      </c>
      <c r="BB163" s="34" t="str">
        <f t="shared" si="138"/>
        <v/>
      </c>
      <c r="BC163" s="34" t="str">
        <f t="shared" si="139"/>
        <v/>
      </c>
      <c r="BD163" s="34" t="str">
        <f t="shared" si="117"/>
        <v/>
      </c>
      <c r="BE163" s="34" t="str">
        <f t="shared" si="118"/>
        <v/>
      </c>
      <c r="BF163" s="34" t="str">
        <f t="shared" si="119"/>
        <v/>
      </c>
      <c r="BG163" s="34" t="str">
        <f t="shared" si="120"/>
        <v/>
      </c>
      <c r="BH163" s="34" t="str">
        <f t="shared" si="121"/>
        <v/>
      </c>
      <c r="BI163" s="34" t="str">
        <f t="shared" si="122"/>
        <v/>
      </c>
      <c r="BJ163" s="34" t="str">
        <f t="shared" si="123"/>
        <v/>
      </c>
      <c r="BK163" s="34" t="str">
        <f t="shared" si="124"/>
        <v/>
      </c>
      <c r="BL163" s="34" t="str">
        <f t="shared" si="125"/>
        <v/>
      </c>
      <c r="BM163" s="34" t="str">
        <f t="shared" si="126"/>
        <v/>
      </c>
      <c r="BN163" s="36" t="e">
        <f t="shared" si="127"/>
        <v>#DIV/0!</v>
      </c>
      <c r="BO163" s="36" t="e">
        <f t="shared" si="128"/>
        <v>#DIV/0!</v>
      </c>
      <c r="BP163" s="37" t="str">
        <f t="shared" si="140"/>
        <v/>
      </c>
      <c r="BQ163" s="37" t="str">
        <f t="shared" si="141"/>
        <v/>
      </c>
      <c r="BR163" s="37" t="str">
        <f t="shared" si="142"/>
        <v/>
      </c>
      <c r="BS163" s="37" t="str">
        <f t="shared" si="143"/>
        <v/>
      </c>
      <c r="BT163" s="37" t="str">
        <f t="shared" si="144"/>
        <v/>
      </c>
      <c r="BU163" s="37" t="str">
        <f t="shared" si="145"/>
        <v/>
      </c>
      <c r="BV163" s="37" t="str">
        <f t="shared" si="146"/>
        <v/>
      </c>
      <c r="BW163" s="37" t="str">
        <f t="shared" si="147"/>
        <v/>
      </c>
      <c r="BX163" s="37" t="str">
        <f t="shared" si="148"/>
        <v/>
      </c>
      <c r="BY163" s="37" t="str">
        <f t="shared" si="149"/>
        <v/>
      </c>
      <c r="BZ163" s="37" t="str">
        <f t="shared" si="150"/>
        <v/>
      </c>
      <c r="CA163" s="37" t="str">
        <f t="shared" si="151"/>
        <v/>
      </c>
      <c r="CB163" s="37" t="str">
        <f t="shared" si="152"/>
        <v/>
      </c>
      <c r="CC163" s="37" t="str">
        <f t="shared" si="153"/>
        <v/>
      </c>
      <c r="CD163" s="37" t="str">
        <f t="shared" si="154"/>
        <v/>
      </c>
      <c r="CE163" s="37" t="str">
        <f t="shared" si="155"/>
        <v/>
      </c>
      <c r="CF163" s="37" t="str">
        <f t="shared" si="156"/>
        <v/>
      </c>
      <c r="CG163" s="37" t="str">
        <f t="shared" si="157"/>
        <v/>
      </c>
      <c r="CH163" s="37" t="str">
        <f t="shared" si="158"/>
        <v/>
      </c>
      <c r="CI163" s="37" t="str">
        <f t="shared" si="159"/>
        <v/>
      </c>
    </row>
    <row r="164" spans="1:87" ht="12.75">
      <c r="A164" s="16"/>
      <c r="B164" s="14" t="str">
        <f>IF('Gene Table'!D163="","",'Gene Table'!D163)</f>
        <v>NM_012313</v>
      </c>
      <c r="C164" s="14" t="s">
        <v>265</v>
      </c>
      <c r="D164" s="15" t="str">
        <f>IF(SUM('Test Sample Data'!D$3:D$98)&gt;10,IF(AND(ISNUMBER('Test Sample Data'!D163),'Test Sample Data'!D163&lt;$B$1,'Test Sample Data'!D163&gt;0),'Test Sample Data'!D163,$B$1),"")</f>
        <v/>
      </c>
      <c r="E164" s="15" t="str">
        <f>IF(SUM('Test Sample Data'!E$3:E$98)&gt;10,IF(AND(ISNUMBER('Test Sample Data'!E163),'Test Sample Data'!E163&lt;$B$1,'Test Sample Data'!E163&gt;0),'Test Sample Data'!E163,$B$1),"")</f>
        <v/>
      </c>
      <c r="F164" s="15" t="str">
        <f>IF(SUM('Test Sample Data'!F$3:F$98)&gt;10,IF(AND(ISNUMBER('Test Sample Data'!F163),'Test Sample Data'!F163&lt;$B$1,'Test Sample Data'!F163&gt;0),'Test Sample Data'!F163,$B$1),"")</f>
        <v/>
      </c>
      <c r="G164" s="15" t="str">
        <f>IF(SUM('Test Sample Data'!G$3:G$98)&gt;10,IF(AND(ISNUMBER('Test Sample Data'!G163),'Test Sample Data'!G163&lt;$B$1,'Test Sample Data'!G163&gt;0),'Test Sample Data'!G163,$B$1),"")</f>
        <v/>
      </c>
      <c r="H164" s="15" t="str">
        <f>IF(SUM('Test Sample Data'!H$3:H$98)&gt;10,IF(AND(ISNUMBER('Test Sample Data'!H163),'Test Sample Data'!H163&lt;$B$1,'Test Sample Data'!H163&gt;0),'Test Sample Data'!H163,$B$1),"")</f>
        <v/>
      </c>
      <c r="I164" s="15" t="str">
        <f>IF(SUM('Test Sample Data'!I$3:I$98)&gt;10,IF(AND(ISNUMBER('Test Sample Data'!I163),'Test Sample Data'!I163&lt;$B$1,'Test Sample Data'!I163&gt;0),'Test Sample Data'!I163,$B$1),"")</f>
        <v/>
      </c>
      <c r="J164" s="15" t="str">
        <f>IF(SUM('Test Sample Data'!J$3:J$98)&gt;10,IF(AND(ISNUMBER('Test Sample Data'!J163),'Test Sample Data'!J163&lt;$B$1,'Test Sample Data'!J163&gt;0),'Test Sample Data'!J163,$B$1),"")</f>
        <v/>
      </c>
      <c r="K164" s="15" t="str">
        <f>IF(SUM('Test Sample Data'!K$3:K$98)&gt;10,IF(AND(ISNUMBER('Test Sample Data'!K163),'Test Sample Data'!K163&lt;$B$1,'Test Sample Data'!K163&gt;0),'Test Sample Data'!K163,$B$1),"")</f>
        <v/>
      </c>
      <c r="L164" s="15" t="str">
        <f>IF(SUM('Test Sample Data'!L$3:L$98)&gt;10,IF(AND(ISNUMBER('Test Sample Data'!L163),'Test Sample Data'!L163&lt;$B$1,'Test Sample Data'!L163&gt;0),'Test Sample Data'!L163,$B$1),"")</f>
        <v/>
      </c>
      <c r="M164" s="15" t="str">
        <f>IF(SUM('Test Sample Data'!M$3:M$98)&gt;10,IF(AND(ISNUMBER('Test Sample Data'!M163),'Test Sample Data'!M163&lt;$B$1,'Test Sample Data'!M163&gt;0),'Test Sample Data'!M163,$B$1),"")</f>
        <v/>
      </c>
      <c r="N164" s="15" t="str">
        <f>'Gene Table'!D163</f>
        <v>NM_012313</v>
      </c>
      <c r="O164" s="14" t="s">
        <v>265</v>
      </c>
      <c r="P164" s="15" t="str">
        <f>IF(SUM('Control Sample Data'!D$3:D$98)&gt;10,IF(AND(ISNUMBER('Control Sample Data'!D163),'Control Sample Data'!D163&lt;$B$1,'Control Sample Data'!D163&gt;0),'Control Sample Data'!D163,$B$1),"")</f>
        <v/>
      </c>
      <c r="Q164" s="15" t="str">
        <f>IF(SUM('Control Sample Data'!E$3:E$98)&gt;10,IF(AND(ISNUMBER('Control Sample Data'!E163),'Control Sample Data'!E163&lt;$B$1,'Control Sample Data'!E163&gt;0),'Control Sample Data'!E163,$B$1),"")</f>
        <v/>
      </c>
      <c r="R164" s="15" t="str">
        <f>IF(SUM('Control Sample Data'!F$3:F$98)&gt;10,IF(AND(ISNUMBER('Control Sample Data'!F163),'Control Sample Data'!F163&lt;$B$1,'Control Sample Data'!F163&gt;0),'Control Sample Data'!F163,$B$1),"")</f>
        <v/>
      </c>
      <c r="S164" s="15" t="str">
        <f>IF(SUM('Control Sample Data'!G$3:G$98)&gt;10,IF(AND(ISNUMBER('Control Sample Data'!G163),'Control Sample Data'!G163&lt;$B$1,'Control Sample Data'!G163&gt;0),'Control Sample Data'!G163,$B$1),"")</f>
        <v/>
      </c>
      <c r="T164" s="15" t="str">
        <f>IF(SUM('Control Sample Data'!H$3:H$98)&gt;10,IF(AND(ISNUMBER('Control Sample Data'!H163),'Control Sample Data'!H163&lt;$B$1,'Control Sample Data'!H163&gt;0),'Control Sample Data'!H163,$B$1),"")</f>
        <v/>
      </c>
      <c r="U164" s="15" t="str">
        <f>IF(SUM('Control Sample Data'!I$3:I$98)&gt;10,IF(AND(ISNUMBER('Control Sample Data'!I163),'Control Sample Data'!I163&lt;$B$1,'Control Sample Data'!I163&gt;0),'Control Sample Data'!I163,$B$1),"")</f>
        <v/>
      </c>
      <c r="V164" s="15" t="str">
        <f>IF(SUM('Control Sample Data'!J$3:J$98)&gt;10,IF(AND(ISNUMBER('Control Sample Data'!J163),'Control Sample Data'!J163&lt;$B$1,'Control Sample Data'!J163&gt;0),'Control Sample Data'!J163,$B$1),"")</f>
        <v/>
      </c>
      <c r="W164" s="15" t="str">
        <f>IF(SUM('Control Sample Data'!K$3:K$98)&gt;10,IF(AND(ISNUMBER('Control Sample Data'!K163),'Control Sample Data'!K163&lt;$B$1,'Control Sample Data'!K163&gt;0),'Control Sample Data'!K163,$B$1),"")</f>
        <v/>
      </c>
      <c r="X164" s="15" t="str">
        <f>IF(SUM('Control Sample Data'!L$3:L$98)&gt;10,IF(AND(ISNUMBER('Control Sample Data'!L163),'Control Sample Data'!L163&lt;$B$1,'Control Sample Data'!L163&gt;0),'Control Sample Data'!L163,$B$1),"")</f>
        <v/>
      </c>
      <c r="Y164" s="15" t="str">
        <f>IF(SUM('Control Sample Data'!M$3:M$98)&gt;10,IF(AND(ISNUMBER('Control Sample Data'!M163),'Control Sample Data'!M163&lt;$B$1,'Control Sample Data'!M163&gt;0),'Control Sample Data'!M163,$B$1),"")</f>
        <v/>
      </c>
      <c r="AT164" s="34" t="str">
        <f aca="true" t="shared" si="160" ref="AT164:AT195">IF(ISERROR(D164-Z$122),"",D164-Z$122)</f>
        <v/>
      </c>
      <c r="AU164" s="34" t="str">
        <f aca="true" t="shared" si="161" ref="AU164:AU195">IF(ISERROR(E164-AA$122),"",E164-AA$122)</f>
        <v/>
      </c>
      <c r="AV164" s="34" t="str">
        <f aca="true" t="shared" si="162" ref="AV164:AV195">IF(ISERROR(F164-AB$122),"",F164-AB$122)</f>
        <v/>
      </c>
      <c r="AW164" s="34" t="str">
        <f aca="true" t="shared" si="163" ref="AW164:AW195">IF(ISERROR(G164-AC$122),"",G164-AC$122)</f>
        <v/>
      </c>
      <c r="AX164" s="34" t="str">
        <f aca="true" t="shared" si="164" ref="AX164:AX195">IF(ISERROR(H164-AD$122),"",H164-AD$122)</f>
        <v/>
      </c>
      <c r="AY164" s="34" t="str">
        <f aca="true" t="shared" si="165" ref="AY164:AY195">IF(ISERROR(I164-AE$122),"",I164-AE$122)</f>
        <v/>
      </c>
      <c r="AZ164" s="34" t="str">
        <f aca="true" t="shared" si="166" ref="AZ164:AZ195">IF(ISERROR(J164-AF$122),"",J164-AF$122)</f>
        <v/>
      </c>
      <c r="BA164" s="34" t="str">
        <f aca="true" t="shared" si="167" ref="BA164:BA195">IF(ISERROR(K164-AG$122),"",K164-AG$122)</f>
        <v/>
      </c>
      <c r="BB164" s="34" t="str">
        <f aca="true" t="shared" si="168" ref="BB164:BB195">IF(ISERROR(L164-AH$122),"",L164-AH$122)</f>
        <v/>
      </c>
      <c r="BC164" s="34" t="str">
        <f aca="true" t="shared" si="169" ref="BC164:BC195">IF(ISERROR(M164-AI$122),"",M164-AI$122)</f>
        <v/>
      </c>
      <c r="BD164" s="34" t="str">
        <f t="shared" si="117"/>
        <v/>
      </c>
      <c r="BE164" s="34" t="str">
        <f t="shared" si="118"/>
        <v/>
      </c>
      <c r="BF164" s="34" t="str">
        <f t="shared" si="119"/>
        <v/>
      </c>
      <c r="BG164" s="34" t="str">
        <f t="shared" si="120"/>
        <v/>
      </c>
      <c r="BH164" s="34" t="str">
        <f t="shared" si="121"/>
        <v/>
      </c>
      <c r="BI164" s="34" t="str">
        <f t="shared" si="122"/>
        <v/>
      </c>
      <c r="BJ164" s="34" t="str">
        <f t="shared" si="123"/>
        <v/>
      </c>
      <c r="BK164" s="34" t="str">
        <f t="shared" si="124"/>
        <v/>
      </c>
      <c r="BL164" s="34" t="str">
        <f t="shared" si="125"/>
        <v/>
      </c>
      <c r="BM164" s="34" t="str">
        <f t="shared" si="126"/>
        <v/>
      </c>
      <c r="BN164" s="36" t="e">
        <f aca="true" t="shared" si="170" ref="BN164:BN195">AVERAGE(AT164:BC164)</f>
        <v>#DIV/0!</v>
      </c>
      <c r="BO164" s="36" t="e">
        <f aca="true" t="shared" si="171" ref="BO164:BO195">AVERAGE(BD164:BM164)</f>
        <v>#DIV/0!</v>
      </c>
      <c r="BP164" s="37" t="str">
        <f t="shared" si="140"/>
        <v/>
      </c>
      <c r="BQ164" s="37" t="str">
        <f t="shared" si="141"/>
        <v/>
      </c>
      <c r="BR164" s="37" t="str">
        <f t="shared" si="142"/>
        <v/>
      </c>
      <c r="BS164" s="37" t="str">
        <f t="shared" si="143"/>
        <v/>
      </c>
      <c r="BT164" s="37" t="str">
        <f t="shared" si="144"/>
        <v/>
      </c>
      <c r="BU164" s="37" t="str">
        <f t="shared" si="145"/>
        <v/>
      </c>
      <c r="BV164" s="37" t="str">
        <f t="shared" si="146"/>
        <v/>
      </c>
      <c r="BW164" s="37" t="str">
        <f t="shared" si="147"/>
        <v/>
      </c>
      <c r="BX164" s="37" t="str">
        <f t="shared" si="148"/>
        <v/>
      </c>
      <c r="BY164" s="37" t="str">
        <f t="shared" si="149"/>
        <v/>
      </c>
      <c r="BZ164" s="37" t="str">
        <f t="shared" si="150"/>
        <v/>
      </c>
      <c r="CA164" s="37" t="str">
        <f t="shared" si="151"/>
        <v/>
      </c>
      <c r="CB164" s="37" t="str">
        <f t="shared" si="152"/>
        <v/>
      </c>
      <c r="CC164" s="37" t="str">
        <f t="shared" si="153"/>
        <v/>
      </c>
      <c r="CD164" s="37" t="str">
        <f t="shared" si="154"/>
        <v/>
      </c>
      <c r="CE164" s="37" t="str">
        <f t="shared" si="155"/>
        <v/>
      </c>
      <c r="CF164" s="37" t="str">
        <f t="shared" si="156"/>
        <v/>
      </c>
      <c r="CG164" s="37" t="str">
        <f t="shared" si="157"/>
        <v/>
      </c>
      <c r="CH164" s="37" t="str">
        <f t="shared" si="158"/>
        <v/>
      </c>
      <c r="CI164" s="37" t="str">
        <f t="shared" si="159"/>
        <v/>
      </c>
    </row>
    <row r="165" spans="1:87" ht="12.75">
      <c r="A165" s="16"/>
      <c r="B165" s="14" t="str">
        <f>IF('Gene Table'!D164="","",'Gene Table'!D164)</f>
        <v>NM_002255</v>
      </c>
      <c r="C165" s="14" t="s">
        <v>269</v>
      </c>
      <c r="D165" s="15" t="str">
        <f>IF(SUM('Test Sample Data'!D$3:D$98)&gt;10,IF(AND(ISNUMBER('Test Sample Data'!D164),'Test Sample Data'!D164&lt;$B$1,'Test Sample Data'!D164&gt;0),'Test Sample Data'!D164,$B$1),"")</f>
        <v/>
      </c>
      <c r="E165" s="15" t="str">
        <f>IF(SUM('Test Sample Data'!E$3:E$98)&gt;10,IF(AND(ISNUMBER('Test Sample Data'!E164),'Test Sample Data'!E164&lt;$B$1,'Test Sample Data'!E164&gt;0),'Test Sample Data'!E164,$B$1),"")</f>
        <v/>
      </c>
      <c r="F165" s="15" t="str">
        <f>IF(SUM('Test Sample Data'!F$3:F$98)&gt;10,IF(AND(ISNUMBER('Test Sample Data'!F164),'Test Sample Data'!F164&lt;$B$1,'Test Sample Data'!F164&gt;0),'Test Sample Data'!F164,$B$1),"")</f>
        <v/>
      </c>
      <c r="G165" s="15" t="str">
        <f>IF(SUM('Test Sample Data'!G$3:G$98)&gt;10,IF(AND(ISNUMBER('Test Sample Data'!G164),'Test Sample Data'!G164&lt;$B$1,'Test Sample Data'!G164&gt;0),'Test Sample Data'!G164,$B$1),"")</f>
        <v/>
      </c>
      <c r="H165" s="15" t="str">
        <f>IF(SUM('Test Sample Data'!H$3:H$98)&gt;10,IF(AND(ISNUMBER('Test Sample Data'!H164),'Test Sample Data'!H164&lt;$B$1,'Test Sample Data'!H164&gt;0),'Test Sample Data'!H164,$B$1),"")</f>
        <v/>
      </c>
      <c r="I165" s="15" t="str">
        <f>IF(SUM('Test Sample Data'!I$3:I$98)&gt;10,IF(AND(ISNUMBER('Test Sample Data'!I164),'Test Sample Data'!I164&lt;$B$1,'Test Sample Data'!I164&gt;0),'Test Sample Data'!I164,$B$1),"")</f>
        <v/>
      </c>
      <c r="J165" s="15" t="str">
        <f>IF(SUM('Test Sample Data'!J$3:J$98)&gt;10,IF(AND(ISNUMBER('Test Sample Data'!J164),'Test Sample Data'!J164&lt;$B$1,'Test Sample Data'!J164&gt;0),'Test Sample Data'!J164,$B$1),"")</f>
        <v/>
      </c>
      <c r="K165" s="15" t="str">
        <f>IF(SUM('Test Sample Data'!K$3:K$98)&gt;10,IF(AND(ISNUMBER('Test Sample Data'!K164),'Test Sample Data'!K164&lt;$B$1,'Test Sample Data'!K164&gt;0),'Test Sample Data'!K164,$B$1),"")</f>
        <v/>
      </c>
      <c r="L165" s="15" t="str">
        <f>IF(SUM('Test Sample Data'!L$3:L$98)&gt;10,IF(AND(ISNUMBER('Test Sample Data'!L164),'Test Sample Data'!L164&lt;$B$1,'Test Sample Data'!L164&gt;0),'Test Sample Data'!L164,$B$1),"")</f>
        <v/>
      </c>
      <c r="M165" s="15" t="str">
        <f>IF(SUM('Test Sample Data'!M$3:M$98)&gt;10,IF(AND(ISNUMBER('Test Sample Data'!M164),'Test Sample Data'!M164&lt;$B$1,'Test Sample Data'!M164&gt;0),'Test Sample Data'!M164,$B$1),"")</f>
        <v/>
      </c>
      <c r="N165" s="15" t="str">
        <f>'Gene Table'!D164</f>
        <v>NM_002255</v>
      </c>
      <c r="O165" s="14" t="s">
        <v>269</v>
      </c>
      <c r="P165" s="15" t="str">
        <f>IF(SUM('Control Sample Data'!D$3:D$98)&gt;10,IF(AND(ISNUMBER('Control Sample Data'!D164),'Control Sample Data'!D164&lt;$B$1,'Control Sample Data'!D164&gt;0),'Control Sample Data'!D164,$B$1),"")</f>
        <v/>
      </c>
      <c r="Q165" s="15" t="str">
        <f>IF(SUM('Control Sample Data'!E$3:E$98)&gt;10,IF(AND(ISNUMBER('Control Sample Data'!E164),'Control Sample Data'!E164&lt;$B$1,'Control Sample Data'!E164&gt;0),'Control Sample Data'!E164,$B$1),"")</f>
        <v/>
      </c>
      <c r="R165" s="15" t="str">
        <f>IF(SUM('Control Sample Data'!F$3:F$98)&gt;10,IF(AND(ISNUMBER('Control Sample Data'!F164),'Control Sample Data'!F164&lt;$B$1,'Control Sample Data'!F164&gt;0),'Control Sample Data'!F164,$B$1),"")</f>
        <v/>
      </c>
      <c r="S165" s="15" t="str">
        <f>IF(SUM('Control Sample Data'!G$3:G$98)&gt;10,IF(AND(ISNUMBER('Control Sample Data'!G164),'Control Sample Data'!G164&lt;$B$1,'Control Sample Data'!G164&gt;0),'Control Sample Data'!G164,$B$1),"")</f>
        <v/>
      </c>
      <c r="T165" s="15" t="str">
        <f>IF(SUM('Control Sample Data'!H$3:H$98)&gt;10,IF(AND(ISNUMBER('Control Sample Data'!H164),'Control Sample Data'!H164&lt;$B$1,'Control Sample Data'!H164&gt;0),'Control Sample Data'!H164,$B$1),"")</f>
        <v/>
      </c>
      <c r="U165" s="15" t="str">
        <f>IF(SUM('Control Sample Data'!I$3:I$98)&gt;10,IF(AND(ISNUMBER('Control Sample Data'!I164),'Control Sample Data'!I164&lt;$B$1,'Control Sample Data'!I164&gt;0),'Control Sample Data'!I164,$B$1),"")</f>
        <v/>
      </c>
      <c r="V165" s="15" t="str">
        <f>IF(SUM('Control Sample Data'!J$3:J$98)&gt;10,IF(AND(ISNUMBER('Control Sample Data'!J164),'Control Sample Data'!J164&lt;$B$1,'Control Sample Data'!J164&gt;0),'Control Sample Data'!J164,$B$1),"")</f>
        <v/>
      </c>
      <c r="W165" s="15" t="str">
        <f>IF(SUM('Control Sample Data'!K$3:K$98)&gt;10,IF(AND(ISNUMBER('Control Sample Data'!K164),'Control Sample Data'!K164&lt;$B$1,'Control Sample Data'!K164&gt;0),'Control Sample Data'!K164,$B$1),"")</f>
        <v/>
      </c>
      <c r="X165" s="15" t="str">
        <f>IF(SUM('Control Sample Data'!L$3:L$98)&gt;10,IF(AND(ISNUMBER('Control Sample Data'!L164),'Control Sample Data'!L164&lt;$B$1,'Control Sample Data'!L164&gt;0),'Control Sample Data'!L164,$B$1),"")</f>
        <v/>
      </c>
      <c r="Y165" s="15" t="str">
        <f>IF(SUM('Control Sample Data'!M$3:M$98)&gt;10,IF(AND(ISNUMBER('Control Sample Data'!M164),'Control Sample Data'!M164&lt;$B$1,'Control Sample Data'!M164&gt;0),'Control Sample Data'!M164,$B$1),"")</f>
        <v/>
      </c>
      <c r="AT165" s="34" t="str">
        <f t="shared" si="160"/>
        <v/>
      </c>
      <c r="AU165" s="34" t="str">
        <f t="shared" si="161"/>
        <v/>
      </c>
      <c r="AV165" s="34" t="str">
        <f t="shared" si="162"/>
        <v/>
      </c>
      <c r="AW165" s="34" t="str">
        <f t="shared" si="163"/>
        <v/>
      </c>
      <c r="AX165" s="34" t="str">
        <f t="shared" si="164"/>
        <v/>
      </c>
      <c r="AY165" s="34" t="str">
        <f t="shared" si="165"/>
        <v/>
      </c>
      <c r="AZ165" s="34" t="str">
        <f t="shared" si="166"/>
        <v/>
      </c>
      <c r="BA165" s="34" t="str">
        <f t="shared" si="167"/>
        <v/>
      </c>
      <c r="BB165" s="34" t="str">
        <f t="shared" si="168"/>
        <v/>
      </c>
      <c r="BC165" s="34" t="str">
        <f t="shared" si="169"/>
        <v/>
      </c>
      <c r="BD165" s="34" t="str">
        <f aca="true" t="shared" si="172" ref="BD165:BD195">IF(ISERROR(P165-AJ$122),"",P165-AJ$122)</f>
        <v/>
      </c>
      <c r="BE165" s="34" t="str">
        <f aca="true" t="shared" si="173" ref="BE165:BE195">IF(ISERROR(Q165-AK$122),"",Q165-AK$122)</f>
        <v/>
      </c>
      <c r="BF165" s="34" t="str">
        <f aca="true" t="shared" si="174" ref="BF165:BF195">IF(ISERROR(R165-AL$122),"",R165-AL$122)</f>
        <v/>
      </c>
      <c r="BG165" s="34" t="str">
        <f aca="true" t="shared" si="175" ref="BG165:BG195">IF(ISERROR(S165-AM$122),"",S165-AM$122)</f>
        <v/>
      </c>
      <c r="BH165" s="34" t="str">
        <f aca="true" t="shared" si="176" ref="BH165:BH195">IF(ISERROR(T165-AN$122),"",T165-AN$122)</f>
        <v/>
      </c>
      <c r="BI165" s="34" t="str">
        <f aca="true" t="shared" si="177" ref="BI165:BI195">IF(ISERROR(U165-AO$122),"",U165-AO$122)</f>
        <v/>
      </c>
      <c r="BJ165" s="34" t="str">
        <f aca="true" t="shared" si="178" ref="BJ165:BJ195">IF(ISERROR(V165-AP$122),"",V165-AP$122)</f>
        <v/>
      </c>
      <c r="BK165" s="34" t="str">
        <f aca="true" t="shared" si="179" ref="BK165:BK195">IF(ISERROR(W165-AQ$122),"",W165-AQ$122)</f>
        <v/>
      </c>
      <c r="BL165" s="34" t="str">
        <f aca="true" t="shared" si="180" ref="BL165:BL195">IF(ISERROR(X165-AR$122),"",X165-AR$122)</f>
        <v/>
      </c>
      <c r="BM165" s="34" t="str">
        <f aca="true" t="shared" si="181" ref="BM165:BM195">IF(ISERROR(Y165-AS$122),"",Y165-AS$122)</f>
        <v/>
      </c>
      <c r="BN165" s="36" t="e">
        <f t="shared" si="170"/>
        <v>#DIV/0!</v>
      </c>
      <c r="BO165" s="36" t="e">
        <f t="shared" si="171"/>
        <v>#DIV/0!</v>
      </c>
      <c r="BP165" s="37" t="str">
        <f t="shared" si="140"/>
        <v/>
      </c>
      <c r="BQ165" s="37" t="str">
        <f t="shared" si="141"/>
        <v/>
      </c>
      <c r="BR165" s="37" t="str">
        <f t="shared" si="142"/>
        <v/>
      </c>
      <c r="BS165" s="37" t="str">
        <f t="shared" si="143"/>
        <v/>
      </c>
      <c r="BT165" s="37" t="str">
        <f t="shared" si="144"/>
        <v/>
      </c>
      <c r="BU165" s="37" t="str">
        <f t="shared" si="145"/>
        <v/>
      </c>
      <c r="BV165" s="37" t="str">
        <f t="shared" si="146"/>
        <v/>
      </c>
      <c r="BW165" s="37" t="str">
        <f t="shared" si="147"/>
        <v/>
      </c>
      <c r="BX165" s="37" t="str">
        <f t="shared" si="148"/>
        <v/>
      </c>
      <c r="BY165" s="37" t="str">
        <f t="shared" si="149"/>
        <v/>
      </c>
      <c r="BZ165" s="37" t="str">
        <f t="shared" si="150"/>
        <v/>
      </c>
      <c r="CA165" s="37" t="str">
        <f t="shared" si="151"/>
        <v/>
      </c>
      <c r="CB165" s="37" t="str">
        <f t="shared" si="152"/>
        <v/>
      </c>
      <c r="CC165" s="37" t="str">
        <f t="shared" si="153"/>
        <v/>
      </c>
      <c r="CD165" s="37" t="str">
        <f t="shared" si="154"/>
        <v/>
      </c>
      <c r="CE165" s="37" t="str">
        <f t="shared" si="155"/>
        <v/>
      </c>
      <c r="CF165" s="37" t="str">
        <f t="shared" si="156"/>
        <v/>
      </c>
      <c r="CG165" s="37" t="str">
        <f t="shared" si="157"/>
        <v/>
      </c>
      <c r="CH165" s="37" t="str">
        <f t="shared" si="158"/>
        <v/>
      </c>
      <c r="CI165" s="37" t="str">
        <f t="shared" si="159"/>
        <v/>
      </c>
    </row>
    <row r="166" spans="1:87" ht="12.75">
      <c r="A166" s="16"/>
      <c r="B166" s="14" t="str">
        <f>IF('Gene Table'!D165="","",'Gene Table'!D165)</f>
        <v>NM_015868</v>
      </c>
      <c r="C166" s="14" t="s">
        <v>273</v>
      </c>
      <c r="D166" s="15" t="str">
        <f>IF(SUM('Test Sample Data'!D$3:D$98)&gt;10,IF(AND(ISNUMBER('Test Sample Data'!D165),'Test Sample Data'!D165&lt;$B$1,'Test Sample Data'!D165&gt;0),'Test Sample Data'!D165,$B$1),"")</f>
        <v/>
      </c>
      <c r="E166" s="15" t="str">
        <f>IF(SUM('Test Sample Data'!E$3:E$98)&gt;10,IF(AND(ISNUMBER('Test Sample Data'!E165),'Test Sample Data'!E165&lt;$B$1,'Test Sample Data'!E165&gt;0),'Test Sample Data'!E165,$B$1),"")</f>
        <v/>
      </c>
      <c r="F166" s="15" t="str">
        <f>IF(SUM('Test Sample Data'!F$3:F$98)&gt;10,IF(AND(ISNUMBER('Test Sample Data'!F165),'Test Sample Data'!F165&lt;$B$1,'Test Sample Data'!F165&gt;0),'Test Sample Data'!F165,$B$1),"")</f>
        <v/>
      </c>
      <c r="G166" s="15" t="str">
        <f>IF(SUM('Test Sample Data'!G$3:G$98)&gt;10,IF(AND(ISNUMBER('Test Sample Data'!G165),'Test Sample Data'!G165&lt;$B$1,'Test Sample Data'!G165&gt;0),'Test Sample Data'!G165,$B$1),"")</f>
        <v/>
      </c>
      <c r="H166" s="15" t="str">
        <f>IF(SUM('Test Sample Data'!H$3:H$98)&gt;10,IF(AND(ISNUMBER('Test Sample Data'!H165),'Test Sample Data'!H165&lt;$B$1,'Test Sample Data'!H165&gt;0),'Test Sample Data'!H165,$B$1),"")</f>
        <v/>
      </c>
      <c r="I166" s="15" t="str">
        <f>IF(SUM('Test Sample Data'!I$3:I$98)&gt;10,IF(AND(ISNUMBER('Test Sample Data'!I165),'Test Sample Data'!I165&lt;$B$1,'Test Sample Data'!I165&gt;0),'Test Sample Data'!I165,$B$1),"")</f>
        <v/>
      </c>
      <c r="J166" s="15" t="str">
        <f>IF(SUM('Test Sample Data'!J$3:J$98)&gt;10,IF(AND(ISNUMBER('Test Sample Data'!J165),'Test Sample Data'!J165&lt;$B$1,'Test Sample Data'!J165&gt;0),'Test Sample Data'!J165,$B$1),"")</f>
        <v/>
      </c>
      <c r="K166" s="15" t="str">
        <f>IF(SUM('Test Sample Data'!K$3:K$98)&gt;10,IF(AND(ISNUMBER('Test Sample Data'!K165),'Test Sample Data'!K165&lt;$B$1,'Test Sample Data'!K165&gt;0),'Test Sample Data'!K165,$B$1),"")</f>
        <v/>
      </c>
      <c r="L166" s="15" t="str">
        <f>IF(SUM('Test Sample Data'!L$3:L$98)&gt;10,IF(AND(ISNUMBER('Test Sample Data'!L165),'Test Sample Data'!L165&lt;$B$1,'Test Sample Data'!L165&gt;0),'Test Sample Data'!L165,$B$1),"")</f>
        <v/>
      </c>
      <c r="M166" s="15" t="str">
        <f>IF(SUM('Test Sample Data'!M$3:M$98)&gt;10,IF(AND(ISNUMBER('Test Sample Data'!M165),'Test Sample Data'!M165&lt;$B$1,'Test Sample Data'!M165&gt;0),'Test Sample Data'!M165,$B$1),"")</f>
        <v/>
      </c>
      <c r="N166" s="15" t="str">
        <f>'Gene Table'!D165</f>
        <v>NM_015868</v>
      </c>
      <c r="O166" s="14" t="s">
        <v>273</v>
      </c>
      <c r="P166" s="15" t="str">
        <f>IF(SUM('Control Sample Data'!D$3:D$98)&gt;10,IF(AND(ISNUMBER('Control Sample Data'!D165),'Control Sample Data'!D165&lt;$B$1,'Control Sample Data'!D165&gt;0),'Control Sample Data'!D165,$B$1),"")</f>
        <v/>
      </c>
      <c r="Q166" s="15" t="str">
        <f>IF(SUM('Control Sample Data'!E$3:E$98)&gt;10,IF(AND(ISNUMBER('Control Sample Data'!E165),'Control Sample Data'!E165&lt;$B$1,'Control Sample Data'!E165&gt;0),'Control Sample Data'!E165,$B$1),"")</f>
        <v/>
      </c>
      <c r="R166" s="15" t="str">
        <f>IF(SUM('Control Sample Data'!F$3:F$98)&gt;10,IF(AND(ISNUMBER('Control Sample Data'!F165),'Control Sample Data'!F165&lt;$B$1,'Control Sample Data'!F165&gt;0),'Control Sample Data'!F165,$B$1),"")</f>
        <v/>
      </c>
      <c r="S166" s="15" t="str">
        <f>IF(SUM('Control Sample Data'!G$3:G$98)&gt;10,IF(AND(ISNUMBER('Control Sample Data'!G165),'Control Sample Data'!G165&lt;$B$1,'Control Sample Data'!G165&gt;0),'Control Sample Data'!G165,$B$1),"")</f>
        <v/>
      </c>
      <c r="T166" s="15" t="str">
        <f>IF(SUM('Control Sample Data'!H$3:H$98)&gt;10,IF(AND(ISNUMBER('Control Sample Data'!H165),'Control Sample Data'!H165&lt;$B$1,'Control Sample Data'!H165&gt;0),'Control Sample Data'!H165,$B$1),"")</f>
        <v/>
      </c>
      <c r="U166" s="15" t="str">
        <f>IF(SUM('Control Sample Data'!I$3:I$98)&gt;10,IF(AND(ISNUMBER('Control Sample Data'!I165),'Control Sample Data'!I165&lt;$B$1,'Control Sample Data'!I165&gt;0),'Control Sample Data'!I165,$B$1),"")</f>
        <v/>
      </c>
      <c r="V166" s="15" t="str">
        <f>IF(SUM('Control Sample Data'!J$3:J$98)&gt;10,IF(AND(ISNUMBER('Control Sample Data'!J165),'Control Sample Data'!J165&lt;$B$1,'Control Sample Data'!J165&gt;0),'Control Sample Data'!J165,$B$1),"")</f>
        <v/>
      </c>
      <c r="W166" s="15" t="str">
        <f>IF(SUM('Control Sample Data'!K$3:K$98)&gt;10,IF(AND(ISNUMBER('Control Sample Data'!K165),'Control Sample Data'!K165&lt;$B$1,'Control Sample Data'!K165&gt;0),'Control Sample Data'!K165,$B$1),"")</f>
        <v/>
      </c>
      <c r="X166" s="15" t="str">
        <f>IF(SUM('Control Sample Data'!L$3:L$98)&gt;10,IF(AND(ISNUMBER('Control Sample Data'!L165),'Control Sample Data'!L165&lt;$B$1,'Control Sample Data'!L165&gt;0),'Control Sample Data'!L165,$B$1),"")</f>
        <v/>
      </c>
      <c r="Y166" s="15" t="str">
        <f>IF(SUM('Control Sample Data'!M$3:M$98)&gt;10,IF(AND(ISNUMBER('Control Sample Data'!M165),'Control Sample Data'!M165&lt;$B$1,'Control Sample Data'!M165&gt;0),'Control Sample Data'!M165,$B$1),"")</f>
        <v/>
      </c>
      <c r="AT166" s="34" t="str">
        <f t="shared" si="160"/>
        <v/>
      </c>
      <c r="AU166" s="34" t="str">
        <f t="shared" si="161"/>
        <v/>
      </c>
      <c r="AV166" s="34" t="str">
        <f t="shared" si="162"/>
        <v/>
      </c>
      <c r="AW166" s="34" t="str">
        <f t="shared" si="163"/>
        <v/>
      </c>
      <c r="AX166" s="34" t="str">
        <f t="shared" si="164"/>
        <v/>
      </c>
      <c r="AY166" s="34" t="str">
        <f t="shared" si="165"/>
        <v/>
      </c>
      <c r="AZ166" s="34" t="str">
        <f t="shared" si="166"/>
        <v/>
      </c>
      <c r="BA166" s="34" t="str">
        <f t="shared" si="167"/>
        <v/>
      </c>
      <c r="BB166" s="34" t="str">
        <f t="shared" si="168"/>
        <v/>
      </c>
      <c r="BC166" s="34" t="str">
        <f t="shared" si="169"/>
        <v/>
      </c>
      <c r="BD166" s="34" t="str">
        <f t="shared" si="172"/>
        <v/>
      </c>
      <c r="BE166" s="34" t="str">
        <f t="shared" si="173"/>
        <v/>
      </c>
      <c r="BF166" s="34" t="str">
        <f t="shared" si="174"/>
        <v/>
      </c>
      <c r="BG166" s="34" t="str">
        <f t="shared" si="175"/>
        <v/>
      </c>
      <c r="BH166" s="34" t="str">
        <f t="shared" si="176"/>
        <v/>
      </c>
      <c r="BI166" s="34" t="str">
        <f t="shared" si="177"/>
        <v/>
      </c>
      <c r="BJ166" s="34" t="str">
        <f t="shared" si="178"/>
        <v/>
      </c>
      <c r="BK166" s="34" t="str">
        <f t="shared" si="179"/>
        <v/>
      </c>
      <c r="BL166" s="34" t="str">
        <f t="shared" si="180"/>
        <v/>
      </c>
      <c r="BM166" s="34" t="str">
        <f t="shared" si="181"/>
        <v/>
      </c>
      <c r="BN166" s="36" t="e">
        <f t="shared" si="170"/>
        <v>#DIV/0!</v>
      </c>
      <c r="BO166" s="36" t="e">
        <f t="shared" si="171"/>
        <v>#DIV/0!</v>
      </c>
      <c r="BP166" s="37" t="str">
        <f t="shared" si="140"/>
        <v/>
      </c>
      <c r="BQ166" s="37" t="str">
        <f t="shared" si="141"/>
        <v/>
      </c>
      <c r="BR166" s="37" t="str">
        <f t="shared" si="142"/>
        <v/>
      </c>
      <c r="BS166" s="37" t="str">
        <f t="shared" si="143"/>
        <v/>
      </c>
      <c r="BT166" s="37" t="str">
        <f t="shared" si="144"/>
        <v/>
      </c>
      <c r="BU166" s="37" t="str">
        <f t="shared" si="145"/>
        <v/>
      </c>
      <c r="BV166" s="37" t="str">
        <f t="shared" si="146"/>
        <v/>
      </c>
      <c r="BW166" s="37" t="str">
        <f t="shared" si="147"/>
        <v/>
      </c>
      <c r="BX166" s="37" t="str">
        <f t="shared" si="148"/>
        <v/>
      </c>
      <c r="BY166" s="37" t="str">
        <f t="shared" si="149"/>
        <v/>
      </c>
      <c r="BZ166" s="37" t="str">
        <f t="shared" si="150"/>
        <v/>
      </c>
      <c r="CA166" s="37" t="str">
        <f t="shared" si="151"/>
        <v/>
      </c>
      <c r="CB166" s="37" t="str">
        <f t="shared" si="152"/>
        <v/>
      </c>
      <c r="CC166" s="37" t="str">
        <f t="shared" si="153"/>
        <v/>
      </c>
      <c r="CD166" s="37" t="str">
        <f t="shared" si="154"/>
        <v/>
      </c>
      <c r="CE166" s="37" t="str">
        <f t="shared" si="155"/>
        <v/>
      </c>
      <c r="CF166" s="37" t="str">
        <f t="shared" si="156"/>
        <v/>
      </c>
      <c r="CG166" s="37" t="str">
        <f t="shared" si="157"/>
        <v/>
      </c>
      <c r="CH166" s="37" t="str">
        <f t="shared" si="158"/>
        <v/>
      </c>
      <c r="CI166" s="37" t="str">
        <f t="shared" si="159"/>
        <v/>
      </c>
    </row>
    <row r="167" spans="1:87" ht="12.75">
      <c r="A167" s="16"/>
      <c r="B167" s="14" t="str">
        <f>IF('Gene Table'!D166="","",'Gene Table'!D166)</f>
        <v>NM_014218</v>
      </c>
      <c r="C167" s="14" t="s">
        <v>277</v>
      </c>
      <c r="D167" s="15" t="str">
        <f>IF(SUM('Test Sample Data'!D$3:D$98)&gt;10,IF(AND(ISNUMBER('Test Sample Data'!D166),'Test Sample Data'!D166&lt;$B$1,'Test Sample Data'!D166&gt;0),'Test Sample Data'!D166,$B$1),"")</f>
        <v/>
      </c>
      <c r="E167" s="15" t="str">
        <f>IF(SUM('Test Sample Data'!E$3:E$98)&gt;10,IF(AND(ISNUMBER('Test Sample Data'!E166),'Test Sample Data'!E166&lt;$B$1,'Test Sample Data'!E166&gt;0),'Test Sample Data'!E166,$B$1),"")</f>
        <v/>
      </c>
      <c r="F167" s="15" t="str">
        <f>IF(SUM('Test Sample Data'!F$3:F$98)&gt;10,IF(AND(ISNUMBER('Test Sample Data'!F166),'Test Sample Data'!F166&lt;$B$1,'Test Sample Data'!F166&gt;0),'Test Sample Data'!F166,$B$1),"")</f>
        <v/>
      </c>
      <c r="G167" s="15" t="str">
        <f>IF(SUM('Test Sample Data'!G$3:G$98)&gt;10,IF(AND(ISNUMBER('Test Sample Data'!G166),'Test Sample Data'!G166&lt;$B$1,'Test Sample Data'!G166&gt;0),'Test Sample Data'!G166,$B$1),"")</f>
        <v/>
      </c>
      <c r="H167" s="15" t="str">
        <f>IF(SUM('Test Sample Data'!H$3:H$98)&gt;10,IF(AND(ISNUMBER('Test Sample Data'!H166),'Test Sample Data'!H166&lt;$B$1,'Test Sample Data'!H166&gt;0),'Test Sample Data'!H166,$B$1),"")</f>
        <v/>
      </c>
      <c r="I167" s="15" t="str">
        <f>IF(SUM('Test Sample Data'!I$3:I$98)&gt;10,IF(AND(ISNUMBER('Test Sample Data'!I166),'Test Sample Data'!I166&lt;$B$1,'Test Sample Data'!I166&gt;0),'Test Sample Data'!I166,$B$1),"")</f>
        <v/>
      </c>
      <c r="J167" s="15" t="str">
        <f>IF(SUM('Test Sample Data'!J$3:J$98)&gt;10,IF(AND(ISNUMBER('Test Sample Data'!J166),'Test Sample Data'!J166&lt;$B$1,'Test Sample Data'!J166&gt;0),'Test Sample Data'!J166,$B$1),"")</f>
        <v/>
      </c>
      <c r="K167" s="15" t="str">
        <f>IF(SUM('Test Sample Data'!K$3:K$98)&gt;10,IF(AND(ISNUMBER('Test Sample Data'!K166),'Test Sample Data'!K166&lt;$B$1,'Test Sample Data'!K166&gt;0),'Test Sample Data'!K166,$B$1),"")</f>
        <v/>
      </c>
      <c r="L167" s="15" t="str">
        <f>IF(SUM('Test Sample Data'!L$3:L$98)&gt;10,IF(AND(ISNUMBER('Test Sample Data'!L166),'Test Sample Data'!L166&lt;$B$1,'Test Sample Data'!L166&gt;0),'Test Sample Data'!L166,$B$1),"")</f>
        <v/>
      </c>
      <c r="M167" s="15" t="str">
        <f>IF(SUM('Test Sample Data'!M$3:M$98)&gt;10,IF(AND(ISNUMBER('Test Sample Data'!M166),'Test Sample Data'!M166&lt;$B$1,'Test Sample Data'!M166&gt;0),'Test Sample Data'!M166,$B$1),"")</f>
        <v/>
      </c>
      <c r="N167" s="15" t="str">
        <f>'Gene Table'!D166</f>
        <v>NM_014218</v>
      </c>
      <c r="O167" s="14" t="s">
        <v>277</v>
      </c>
      <c r="P167" s="15" t="str">
        <f>IF(SUM('Control Sample Data'!D$3:D$98)&gt;10,IF(AND(ISNUMBER('Control Sample Data'!D166),'Control Sample Data'!D166&lt;$B$1,'Control Sample Data'!D166&gt;0),'Control Sample Data'!D166,$B$1),"")</f>
        <v/>
      </c>
      <c r="Q167" s="15" t="str">
        <f>IF(SUM('Control Sample Data'!E$3:E$98)&gt;10,IF(AND(ISNUMBER('Control Sample Data'!E166),'Control Sample Data'!E166&lt;$B$1,'Control Sample Data'!E166&gt;0),'Control Sample Data'!E166,$B$1),"")</f>
        <v/>
      </c>
      <c r="R167" s="15" t="str">
        <f>IF(SUM('Control Sample Data'!F$3:F$98)&gt;10,IF(AND(ISNUMBER('Control Sample Data'!F166),'Control Sample Data'!F166&lt;$B$1,'Control Sample Data'!F166&gt;0),'Control Sample Data'!F166,$B$1),"")</f>
        <v/>
      </c>
      <c r="S167" s="15" t="str">
        <f>IF(SUM('Control Sample Data'!G$3:G$98)&gt;10,IF(AND(ISNUMBER('Control Sample Data'!G166),'Control Sample Data'!G166&lt;$B$1,'Control Sample Data'!G166&gt;0),'Control Sample Data'!G166,$B$1),"")</f>
        <v/>
      </c>
      <c r="T167" s="15" t="str">
        <f>IF(SUM('Control Sample Data'!H$3:H$98)&gt;10,IF(AND(ISNUMBER('Control Sample Data'!H166),'Control Sample Data'!H166&lt;$B$1,'Control Sample Data'!H166&gt;0),'Control Sample Data'!H166,$B$1),"")</f>
        <v/>
      </c>
      <c r="U167" s="15" t="str">
        <f>IF(SUM('Control Sample Data'!I$3:I$98)&gt;10,IF(AND(ISNUMBER('Control Sample Data'!I166),'Control Sample Data'!I166&lt;$B$1,'Control Sample Data'!I166&gt;0),'Control Sample Data'!I166,$B$1),"")</f>
        <v/>
      </c>
      <c r="V167" s="15" t="str">
        <f>IF(SUM('Control Sample Data'!J$3:J$98)&gt;10,IF(AND(ISNUMBER('Control Sample Data'!J166),'Control Sample Data'!J166&lt;$B$1,'Control Sample Data'!J166&gt;0),'Control Sample Data'!J166,$B$1),"")</f>
        <v/>
      </c>
      <c r="W167" s="15" t="str">
        <f>IF(SUM('Control Sample Data'!K$3:K$98)&gt;10,IF(AND(ISNUMBER('Control Sample Data'!K166),'Control Sample Data'!K166&lt;$B$1,'Control Sample Data'!K166&gt;0),'Control Sample Data'!K166,$B$1),"")</f>
        <v/>
      </c>
      <c r="X167" s="15" t="str">
        <f>IF(SUM('Control Sample Data'!L$3:L$98)&gt;10,IF(AND(ISNUMBER('Control Sample Data'!L166),'Control Sample Data'!L166&lt;$B$1,'Control Sample Data'!L166&gt;0),'Control Sample Data'!L166,$B$1),"")</f>
        <v/>
      </c>
      <c r="Y167" s="15" t="str">
        <f>IF(SUM('Control Sample Data'!M$3:M$98)&gt;10,IF(AND(ISNUMBER('Control Sample Data'!M166),'Control Sample Data'!M166&lt;$B$1,'Control Sample Data'!M166&gt;0),'Control Sample Data'!M166,$B$1),"")</f>
        <v/>
      </c>
      <c r="AT167" s="34" t="str">
        <f t="shared" si="160"/>
        <v/>
      </c>
      <c r="AU167" s="34" t="str">
        <f t="shared" si="161"/>
        <v/>
      </c>
      <c r="AV167" s="34" t="str">
        <f t="shared" si="162"/>
        <v/>
      </c>
      <c r="AW167" s="34" t="str">
        <f t="shared" si="163"/>
        <v/>
      </c>
      <c r="AX167" s="34" t="str">
        <f t="shared" si="164"/>
        <v/>
      </c>
      <c r="AY167" s="34" t="str">
        <f t="shared" si="165"/>
        <v/>
      </c>
      <c r="AZ167" s="34" t="str">
        <f t="shared" si="166"/>
        <v/>
      </c>
      <c r="BA167" s="34" t="str">
        <f t="shared" si="167"/>
        <v/>
      </c>
      <c r="BB167" s="34" t="str">
        <f t="shared" si="168"/>
        <v/>
      </c>
      <c r="BC167" s="34" t="str">
        <f t="shared" si="169"/>
        <v/>
      </c>
      <c r="BD167" s="34" t="str">
        <f t="shared" si="172"/>
        <v/>
      </c>
      <c r="BE167" s="34" t="str">
        <f t="shared" si="173"/>
        <v/>
      </c>
      <c r="BF167" s="34" t="str">
        <f t="shared" si="174"/>
        <v/>
      </c>
      <c r="BG167" s="34" t="str">
        <f t="shared" si="175"/>
        <v/>
      </c>
      <c r="BH167" s="34" t="str">
        <f t="shared" si="176"/>
        <v/>
      </c>
      <c r="BI167" s="34" t="str">
        <f t="shared" si="177"/>
        <v/>
      </c>
      <c r="BJ167" s="34" t="str">
        <f t="shared" si="178"/>
        <v/>
      </c>
      <c r="BK167" s="34" t="str">
        <f t="shared" si="179"/>
        <v/>
      </c>
      <c r="BL167" s="34" t="str">
        <f t="shared" si="180"/>
        <v/>
      </c>
      <c r="BM167" s="34" t="str">
        <f t="shared" si="181"/>
        <v/>
      </c>
      <c r="BN167" s="36" t="e">
        <f t="shared" si="170"/>
        <v>#DIV/0!</v>
      </c>
      <c r="BO167" s="36" t="e">
        <f t="shared" si="171"/>
        <v>#DIV/0!</v>
      </c>
      <c r="BP167" s="37" t="str">
        <f t="shared" si="140"/>
        <v/>
      </c>
      <c r="BQ167" s="37" t="str">
        <f t="shared" si="141"/>
        <v/>
      </c>
      <c r="BR167" s="37" t="str">
        <f t="shared" si="142"/>
        <v/>
      </c>
      <c r="BS167" s="37" t="str">
        <f t="shared" si="143"/>
        <v/>
      </c>
      <c r="BT167" s="37" t="str">
        <f t="shared" si="144"/>
        <v/>
      </c>
      <c r="BU167" s="37" t="str">
        <f t="shared" si="145"/>
        <v/>
      </c>
      <c r="BV167" s="37" t="str">
        <f t="shared" si="146"/>
        <v/>
      </c>
      <c r="BW167" s="37" t="str">
        <f t="shared" si="147"/>
        <v/>
      </c>
      <c r="BX167" s="37" t="str">
        <f t="shared" si="148"/>
        <v/>
      </c>
      <c r="BY167" s="37" t="str">
        <f t="shared" si="149"/>
        <v/>
      </c>
      <c r="BZ167" s="37" t="str">
        <f t="shared" si="150"/>
        <v/>
      </c>
      <c r="CA167" s="37" t="str">
        <f t="shared" si="151"/>
        <v/>
      </c>
      <c r="CB167" s="37" t="str">
        <f t="shared" si="152"/>
        <v/>
      </c>
      <c r="CC167" s="37" t="str">
        <f t="shared" si="153"/>
        <v/>
      </c>
      <c r="CD167" s="37" t="str">
        <f t="shared" si="154"/>
        <v/>
      </c>
      <c r="CE167" s="37" t="str">
        <f t="shared" si="155"/>
        <v/>
      </c>
      <c r="CF167" s="37" t="str">
        <f t="shared" si="156"/>
        <v/>
      </c>
      <c r="CG167" s="37" t="str">
        <f t="shared" si="157"/>
        <v/>
      </c>
      <c r="CH167" s="37" t="str">
        <f t="shared" si="158"/>
        <v/>
      </c>
      <c r="CI167" s="37" t="str">
        <f t="shared" si="159"/>
        <v/>
      </c>
    </row>
    <row r="168" spans="1:87" ht="12.75">
      <c r="A168" s="16"/>
      <c r="B168" s="14" t="str">
        <f>IF('Gene Table'!D167="","",'Gene Table'!D167)</f>
        <v>NM_002253</v>
      </c>
      <c r="C168" s="14" t="s">
        <v>281</v>
      </c>
      <c r="D168" s="15" t="str">
        <f>IF(SUM('Test Sample Data'!D$3:D$98)&gt;10,IF(AND(ISNUMBER('Test Sample Data'!D167),'Test Sample Data'!D167&lt;$B$1,'Test Sample Data'!D167&gt;0),'Test Sample Data'!D167,$B$1),"")</f>
        <v/>
      </c>
      <c r="E168" s="15" t="str">
        <f>IF(SUM('Test Sample Data'!E$3:E$98)&gt;10,IF(AND(ISNUMBER('Test Sample Data'!E167),'Test Sample Data'!E167&lt;$B$1,'Test Sample Data'!E167&gt;0),'Test Sample Data'!E167,$B$1),"")</f>
        <v/>
      </c>
      <c r="F168" s="15" t="str">
        <f>IF(SUM('Test Sample Data'!F$3:F$98)&gt;10,IF(AND(ISNUMBER('Test Sample Data'!F167),'Test Sample Data'!F167&lt;$B$1,'Test Sample Data'!F167&gt;0),'Test Sample Data'!F167,$B$1),"")</f>
        <v/>
      </c>
      <c r="G168" s="15" t="str">
        <f>IF(SUM('Test Sample Data'!G$3:G$98)&gt;10,IF(AND(ISNUMBER('Test Sample Data'!G167),'Test Sample Data'!G167&lt;$B$1,'Test Sample Data'!G167&gt;0),'Test Sample Data'!G167,$B$1),"")</f>
        <v/>
      </c>
      <c r="H168" s="15" t="str">
        <f>IF(SUM('Test Sample Data'!H$3:H$98)&gt;10,IF(AND(ISNUMBER('Test Sample Data'!H167),'Test Sample Data'!H167&lt;$B$1,'Test Sample Data'!H167&gt;0),'Test Sample Data'!H167,$B$1),"")</f>
        <v/>
      </c>
      <c r="I168" s="15" t="str">
        <f>IF(SUM('Test Sample Data'!I$3:I$98)&gt;10,IF(AND(ISNUMBER('Test Sample Data'!I167),'Test Sample Data'!I167&lt;$B$1,'Test Sample Data'!I167&gt;0),'Test Sample Data'!I167,$B$1),"")</f>
        <v/>
      </c>
      <c r="J168" s="15" t="str">
        <f>IF(SUM('Test Sample Data'!J$3:J$98)&gt;10,IF(AND(ISNUMBER('Test Sample Data'!J167),'Test Sample Data'!J167&lt;$B$1,'Test Sample Data'!J167&gt;0),'Test Sample Data'!J167,$B$1),"")</f>
        <v/>
      </c>
      <c r="K168" s="15" t="str">
        <f>IF(SUM('Test Sample Data'!K$3:K$98)&gt;10,IF(AND(ISNUMBER('Test Sample Data'!K167),'Test Sample Data'!K167&lt;$B$1,'Test Sample Data'!K167&gt;0),'Test Sample Data'!K167,$B$1),"")</f>
        <v/>
      </c>
      <c r="L168" s="15" t="str">
        <f>IF(SUM('Test Sample Data'!L$3:L$98)&gt;10,IF(AND(ISNUMBER('Test Sample Data'!L167),'Test Sample Data'!L167&lt;$B$1,'Test Sample Data'!L167&gt;0),'Test Sample Data'!L167,$B$1),"")</f>
        <v/>
      </c>
      <c r="M168" s="15" t="str">
        <f>IF(SUM('Test Sample Data'!M$3:M$98)&gt;10,IF(AND(ISNUMBER('Test Sample Data'!M167),'Test Sample Data'!M167&lt;$B$1,'Test Sample Data'!M167&gt;0),'Test Sample Data'!M167,$B$1),"")</f>
        <v/>
      </c>
      <c r="N168" s="15" t="str">
        <f>'Gene Table'!D167</f>
        <v>NM_002253</v>
      </c>
      <c r="O168" s="14" t="s">
        <v>281</v>
      </c>
      <c r="P168" s="15" t="str">
        <f>IF(SUM('Control Sample Data'!D$3:D$98)&gt;10,IF(AND(ISNUMBER('Control Sample Data'!D167),'Control Sample Data'!D167&lt;$B$1,'Control Sample Data'!D167&gt;0),'Control Sample Data'!D167,$B$1),"")</f>
        <v/>
      </c>
      <c r="Q168" s="15" t="str">
        <f>IF(SUM('Control Sample Data'!E$3:E$98)&gt;10,IF(AND(ISNUMBER('Control Sample Data'!E167),'Control Sample Data'!E167&lt;$B$1,'Control Sample Data'!E167&gt;0),'Control Sample Data'!E167,$B$1),"")</f>
        <v/>
      </c>
      <c r="R168" s="15" t="str">
        <f>IF(SUM('Control Sample Data'!F$3:F$98)&gt;10,IF(AND(ISNUMBER('Control Sample Data'!F167),'Control Sample Data'!F167&lt;$B$1,'Control Sample Data'!F167&gt;0),'Control Sample Data'!F167,$B$1),"")</f>
        <v/>
      </c>
      <c r="S168" s="15" t="str">
        <f>IF(SUM('Control Sample Data'!G$3:G$98)&gt;10,IF(AND(ISNUMBER('Control Sample Data'!G167),'Control Sample Data'!G167&lt;$B$1,'Control Sample Data'!G167&gt;0),'Control Sample Data'!G167,$B$1),"")</f>
        <v/>
      </c>
      <c r="T168" s="15" t="str">
        <f>IF(SUM('Control Sample Data'!H$3:H$98)&gt;10,IF(AND(ISNUMBER('Control Sample Data'!H167),'Control Sample Data'!H167&lt;$B$1,'Control Sample Data'!H167&gt;0),'Control Sample Data'!H167,$B$1),"")</f>
        <v/>
      </c>
      <c r="U168" s="15" t="str">
        <f>IF(SUM('Control Sample Data'!I$3:I$98)&gt;10,IF(AND(ISNUMBER('Control Sample Data'!I167),'Control Sample Data'!I167&lt;$B$1,'Control Sample Data'!I167&gt;0),'Control Sample Data'!I167,$B$1),"")</f>
        <v/>
      </c>
      <c r="V168" s="15" t="str">
        <f>IF(SUM('Control Sample Data'!J$3:J$98)&gt;10,IF(AND(ISNUMBER('Control Sample Data'!J167),'Control Sample Data'!J167&lt;$B$1,'Control Sample Data'!J167&gt;0),'Control Sample Data'!J167,$B$1),"")</f>
        <v/>
      </c>
      <c r="W168" s="15" t="str">
        <f>IF(SUM('Control Sample Data'!K$3:K$98)&gt;10,IF(AND(ISNUMBER('Control Sample Data'!K167),'Control Sample Data'!K167&lt;$B$1,'Control Sample Data'!K167&gt;0),'Control Sample Data'!K167,$B$1),"")</f>
        <v/>
      </c>
      <c r="X168" s="15" t="str">
        <f>IF(SUM('Control Sample Data'!L$3:L$98)&gt;10,IF(AND(ISNUMBER('Control Sample Data'!L167),'Control Sample Data'!L167&lt;$B$1,'Control Sample Data'!L167&gt;0),'Control Sample Data'!L167,$B$1),"")</f>
        <v/>
      </c>
      <c r="Y168" s="15" t="str">
        <f>IF(SUM('Control Sample Data'!M$3:M$98)&gt;10,IF(AND(ISNUMBER('Control Sample Data'!M167),'Control Sample Data'!M167&lt;$B$1,'Control Sample Data'!M167&gt;0),'Control Sample Data'!M167,$B$1),"")</f>
        <v/>
      </c>
      <c r="AT168" s="34" t="str">
        <f t="shared" si="160"/>
        <v/>
      </c>
      <c r="AU168" s="34" t="str">
        <f t="shared" si="161"/>
        <v/>
      </c>
      <c r="AV168" s="34" t="str">
        <f t="shared" si="162"/>
        <v/>
      </c>
      <c r="AW168" s="34" t="str">
        <f t="shared" si="163"/>
        <v/>
      </c>
      <c r="AX168" s="34" t="str">
        <f t="shared" si="164"/>
        <v/>
      </c>
      <c r="AY168" s="34" t="str">
        <f t="shared" si="165"/>
        <v/>
      </c>
      <c r="AZ168" s="34" t="str">
        <f t="shared" si="166"/>
        <v/>
      </c>
      <c r="BA168" s="34" t="str">
        <f t="shared" si="167"/>
        <v/>
      </c>
      <c r="BB168" s="34" t="str">
        <f t="shared" si="168"/>
        <v/>
      </c>
      <c r="BC168" s="34" t="str">
        <f t="shared" si="169"/>
        <v/>
      </c>
      <c r="BD168" s="34" t="str">
        <f t="shared" si="172"/>
        <v/>
      </c>
      <c r="BE168" s="34" t="str">
        <f t="shared" si="173"/>
        <v/>
      </c>
      <c r="BF168" s="34" t="str">
        <f t="shared" si="174"/>
        <v/>
      </c>
      <c r="BG168" s="34" t="str">
        <f t="shared" si="175"/>
        <v/>
      </c>
      <c r="BH168" s="34" t="str">
        <f t="shared" si="176"/>
        <v/>
      </c>
      <c r="BI168" s="34" t="str">
        <f t="shared" si="177"/>
        <v/>
      </c>
      <c r="BJ168" s="34" t="str">
        <f t="shared" si="178"/>
        <v/>
      </c>
      <c r="BK168" s="34" t="str">
        <f t="shared" si="179"/>
        <v/>
      </c>
      <c r="BL168" s="34" t="str">
        <f t="shared" si="180"/>
        <v/>
      </c>
      <c r="BM168" s="34" t="str">
        <f t="shared" si="181"/>
        <v/>
      </c>
      <c r="BN168" s="36" t="e">
        <f t="shared" si="170"/>
        <v>#DIV/0!</v>
      </c>
      <c r="BO168" s="36" t="e">
        <f t="shared" si="171"/>
        <v>#DIV/0!</v>
      </c>
      <c r="BP168" s="37" t="str">
        <f t="shared" si="140"/>
        <v/>
      </c>
      <c r="BQ168" s="37" t="str">
        <f t="shared" si="141"/>
        <v/>
      </c>
      <c r="BR168" s="37" t="str">
        <f t="shared" si="142"/>
        <v/>
      </c>
      <c r="BS168" s="37" t="str">
        <f t="shared" si="143"/>
        <v/>
      </c>
      <c r="BT168" s="37" t="str">
        <f t="shared" si="144"/>
        <v/>
      </c>
      <c r="BU168" s="37" t="str">
        <f t="shared" si="145"/>
        <v/>
      </c>
      <c r="BV168" s="37" t="str">
        <f t="shared" si="146"/>
        <v/>
      </c>
      <c r="BW168" s="37" t="str">
        <f t="shared" si="147"/>
        <v/>
      </c>
      <c r="BX168" s="37" t="str">
        <f t="shared" si="148"/>
        <v/>
      </c>
      <c r="BY168" s="37" t="str">
        <f t="shared" si="149"/>
        <v/>
      </c>
      <c r="BZ168" s="37" t="str">
        <f t="shared" si="150"/>
        <v/>
      </c>
      <c r="CA168" s="37" t="str">
        <f t="shared" si="151"/>
        <v/>
      </c>
      <c r="CB168" s="37" t="str">
        <f t="shared" si="152"/>
        <v/>
      </c>
      <c r="CC168" s="37" t="str">
        <f t="shared" si="153"/>
        <v/>
      </c>
      <c r="CD168" s="37" t="str">
        <f t="shared" si="154"/>
        <v/>
      </c>
      <c r="CE168" s="37" t="str">
        <f t="shared" si="155"/>
        <v/>
      </c>
      <c r="CF168" s="37" t="str">
        <f t="shared" si="156"/>
        <v/>
      </c>
      <c r="CG168" s="37" t="str">
        <f t="shared" si="157"/>
        <v/>
      </c>
      <c r="CH168" s="37" t="str">
        <f t="shared" si="158"/>
        <v/>
      </c>
      <c r="CI168" s="37" t="str">
        <f t="shared" si="159"/>
        <v/>
      </c>
    </row>
    <row r="169" spans="1:87" ht="12.75">
      <c r="A169" s="16"/>
      <c r="B169" s="14" t="str">
        <f>IF('Gene Table'!D168="","",'Gene Table'!D168)</f>
        <v>NM_002239</v>
      </c>
      <c r="C169" s="14" t="s">
        <v>285</v>
      </c>
      <c r="D169" s="15" t="str">
        <f>IF(SUM('Test Sample Data'!D$3:D$98)&gt;10,IF(AND(ISNUMBER('Test Sample Data'!D168),'Test Sample Data'!D168&lt;$B$1,'Test Sample Data'!D168&gt;0),'Test Sample Data'!D168,$B$1),"")</f>
        <v/>
      </c>
      <c r="E169" s="15" t="str">
        <f>IF(SUM('Test Sample Data'!E$3:E$98)&gt;10,IF(AND(ISNUMBER('Test Sample Data'!E168),'Test Sample Data'!E168&lt;$B$1,'Test Sample Data'!E168&gt;0),'Test Sample Data'!E168,$B$1),"")</f>
        <v/>
      </c>
      <c r="F169" s="15" t="str">
        <f>IF(SUM('Test Sample Data'!F$3:F$98)&gt;10,IF(AND(ISNUMBER('Test Sample Data'!F168),'Test Sample Data'!F168&lt;$B$1,'Test Sample Data'!F168&gt;0),'Test Sample Data'!F168,$B$1),"")</f>
        <v/>
      </c>
      <c r="G169" s="15" t="str">
        <f>IF(SUM('Test Sample Data'!G$3:G$98)&gt;10,IF(AND(ISNUMBER('Test Sample Data'!G168),'Test Sample Data'!G168&lt;$B$1,'Test Sample Data'!G168&gt;0),'Test Sample Data'!G168,$B$1),"")</f>
        <v/>
      </c>
      <c r="H169" s="15" t="str">
        <f>IF(SUM('Test Sample Data'!H$3:H$98)&gt;10,IF(AND(ISNUMBER('Test Sample Data'!H168),'Test Sample Data'!H168&lt;$B$1,'Test Sample Data'!H168&gt;0),'Test Sample Data'!H168,$B$1),"")</f>
        <v/>
      </c>
      <c r="I169" s="15" t="str">
        <f>IF(SUM('Test Sample Data'!I$3:I$98)&gt;10,IF(AND(ISNUMBER('Test Sample Data'!I168),'Test Sample Data'!I168&lt;$B$1,'Test Sample Data'!I168&gt;0),'Test Sample Data'!I168,$B$1),"")</f>
        <v/>
      </c>
      <c r="J169" s="15" t="str">
        <f>IF(SUM('Test Sample Data'!J$3:J$98)&gt;10,IF(AND(ISNUMBER('Test Sample Data'!J168),'Test Sample Data'!J168&lt;$B$1,'Test Sample Data'!J168&gt;0),'Test Sample Data'!J168,$B$1),"")</f>
        <v/>
      </c>
      <c r="K169" s="15" t="str">
        <f>IF(SUM('Test Sample Data'!K$3:K$98)&gt;10,IF(AND(ISNUMBER('Test Sample Data'!K168),'Test Sample Data'!K168&lt;$B$1,'Test Sample Data'!K168&gt;0),'Test Sample Data'!K168,$B$1),"")</f>
        <v/>
      </c>
      <c r="L169" s="15" t="str">
        <f>IF(SUM('Test Sample Data'!L$3:L$98)&gt;10,IF(AND(ISNUMBER('Test Sample Data'!L168),'Test Sample Data'!L168&lt;$B$1,'Test Sample Data'!L168&gt;0),'Test Sample Data'!L168,$B$1),"")</f>
        <v/>
      </c>
      <c r="M169" s="15" t="str">
        <f>IF(SUM('Test Sample Data'!M$3:M$98)&gt;10,IF(AND(ISNUMBER('Test Sample Data'!M168),'Test Sample Data'!M168&lt;$B$1,'Test Sample Data'!M168&gt;0),'Test Sample Data'!M168,$B$1),"")</f>
        <v/>
      </c>
      <c r="N169" s="15" t="str">
        <f>'Gene Table'!D168</f>
        <v>NM_002239</v>
      </c>
      <c r="O169" s="14" t="s">
        <v>285</v>
      </c>
      <c r="P169" s="15" t="str">
        <f>IF(SUM('Control Sample Data'!D$3:D$98)&gt;10,IF(AND(ISNUMBER('Control Sample Data'!D168),'Control Sample Data'!D168&lt;$B$1,'Control Sample Data'!D168&gt;0),'Control Sample Data'!D168,$B$1),"")</f>
        <v/>
      </c>
      <c r="Q169" s="15" t="str">
        <f>IF(SUM('Control Sample Data'!E$3:E$98)&gt;10,IF(AND(ISNUMBER('Control Sample Data'!E168),'Control Sample Data'!E168&lt;$B$1,'Control Sample Data'!E168&gt;0),'Control Sample Data'!E168,$B$1),"")</f>
        <v/>
      </c>
      <c r="R169" s="15" t="str">
        <f>IF(SUM('Control Sample Data'!F$3:F$98)&gt;10,IF(AND(ISNUMBER('Control Sample Data'!F168),'Control Sample Data'!F168&lt;$B$1,'Control Sample Data'!F168&gt;0),'Control Sample Data'!F168,$B$1),"")</f>
        <v/>
      </c>
      <c r="S169" s="15" t="str">
        <f>IF(SUM('Control Sample Data'!G$3:G$98)&gt;10,IF(AND(ISNUMBER('Control Sample Data'!G168),'Control Sample Data'!G168&lt;$B$1,'Control Sample Data'!G168&gt;0),'Control Sample Data'!G168,$B$1),"")</f>
        <v/>
      </c>
      <c r="T169" s="15" t="str">
        <f>IF(SUM('Control Sample Data'!H$3:H$98)&gt;10,IF(AND(ISNUMBER('Control Sample Data'!H168),'Control Sample Data'!H168&lt;$B$1,'Control Sample Data'!H168&gt;0),'Control Sample Data'!H168,$B$1),"")</f>
        <v/>
      </c>
      <c r="U169" s="15" t="str">
        <f>IF(SUM('Control Sample Data'!I$3:I$98)&gt;10,IF(AND(ISNUMBER('Control Sample Data'!I168),'Control Sample Data'!I168&lt;$B$1,'Control Sample Data'!I168&gt;0),'Control Sample Data'!I168,$B$1),"")</f>
        <v/>
      </c>
      <c r="V169" s="15" t="str">
        <f>IF(SUM('Control Sample Data'!J$3:J$98)&gt;10,IF(AND(ISNUMBER('Control Sample Data'!J168),'Control Sample Data'!J168&lt;$B$1,'Control Sample Data'!J168&gt;0),'Control Sample Data'!J168,$B$1),"")</f>
        <v/>
      </c>
      <c r="W169" s="15" t="str">
        <f>IF(SUM('Control Sample Data'!K$3:K$98)&gt;10,IF(AND(ISNUMBER('Control Sample Data'!K168),'Control Sample Data'!K168&lt;$B$1,'Control Sample Data'!K168&gt;0),'Control Sample Data'!K168,$B$1),"")</f>
        <v/>
      </c>
      <c r="X169" s="15" t="str">
        <f>IF(SUM('Control Sample Data'!L$3:L$98)&gt;10,IF(AND(ISNUMBER('Control Sample Data'!L168),'Control Sample Data'!L168&lt;$B$1,'Control Sample Data'!L168&gt;0),'Control Sample Data'!L168,$B$1),"")</f>
        <v/>
      </c>
      <c r="Y169" s="15" t="str">
        <f>IF(SUM('Control Sample Data'!M$3:M$98)&gt;10,IF(AND(ISNUMBER('Control Sample Data'!M168),'Control Sample Data'!M168&lt;$B$1,'Control Sample Data'!M168&gt;0),'Control Sample Data'!M168,$B$1),"")</f>
        <v/>
      </c>
      <c r="AT169" s="34" t="str">
        <f t="shared" si="160"/>
        <v/>
      </c>
      <c r="AU169" s="34" t="str">
        <f t="shared" si="161"/>
        <v/>
      </c>
      <c r="AV169" s="34" t="str">
        <f t="shared" si="162"/>
        <v/>
      </c>
      <c r="AW169" s="34" t="str">
        <f t="shared" si="163"/>
        <v/>
      </c>
      <c r="AX169" s="34" t="str">
        <f t="shared" si="164"/>
        <v/>
      </c>
      <c r="AY169" s="34" t="str">
        <f t="shared" si="165"/>
        <v/>
      </c>
      <c r="AZ169" s="34" t="str">
        <f t="shared" si="166"/>
        <v/>
      </c>
      <c r="BA169" s="34" t="str">
        <f t="shared" si="167"/>
        <v/>
      </c>
      <c r="BB169" s="34" t="str">
        <f t="shared" si="168"/>
        <v/>
      </c>
      <c r="BC169" s="34" t="str">
        <f t="shared" si="169"/>
        <v/>
      </c>
      <c r="BD169" s="34" t="str">
        <f t="shared" si="172"/>
        <v/>
      </c>
      <c r="BE169" s="34" t="str">
        <f t="shared" si="173"/>
        <v/>
      </c>
      <c r="BF169" s="34" t="str">
        <f t="shared" si="174"/>
        <v/>
      </c>
      <c r="BG169" s="34" t="str">
        <f t="shared" si="175"/>
        <v/>
      </c>
      <c r="BH169" s="34" t="str">
        <f t="shared" si="176"/>
        <v/>
      </c>
      <c r="BI169" s="34" t="str">
        <f t="shared" si="177"/>
        <v/>
      </c>
      <c r="BJ169" s="34" t="str">
        <f t="shared" si="178"/>
        <v/>
      </c>
      <c r="BK169" s="34" t="str">
        <f t="shared" si="179"/>
        <v/>
      </c>
      <c r="BL169" s="34" t="str">
        <f t="shared" si="180"/>
        <v/>
      </c>
      <c r="BM169" s="34" t="str">
        <f t="shared" si="181"/>
        <v/>
      </c>
      <c r="BN169" s="36" t="e">
        <f t="shared" si="170"/>
        <v>#DIV/0!</v>
      </c>
      <c r="BO169" s="36" t="e">
        <f t="shared" si="171"/>
        <v>#DIV/0!</v>
      </c>
      <c r="BP169" s="37" t="str">
        <f t="shared" si="140"/>
        <v/>
      </c>
      <c r="BQ169" s="37" t="str">
        <f t="shared" si="141"/>
        <v/>
      </c>
      <c r="BR169" s="37" t="str">
        <f t="shared" si="142"/>
        <v/>
      </c>
      <c r="BS169" s="37" t="str">
        <f t="shared" si="143"/>
        <v/>
      </c>
      <c r="BT169" s="37" t="str">
        <f t="shared" si="144"/>
        <v/>
      </c>
      <c r="BU169" s="37" t="str">
        <f t="shared" si="145"/>
        <v/>
      </c>
      <c r="BV169" s="37" t="str">
        <f t="shared" si="146"/>
        <v/>
      </c>
      <c r="BW169" s="37" t="str">
        <f t="shared" si="147"/>
        <v/>
      </c>
      <c r="BX169" s="37" t="str">
        <f t="shared" si="148"/>
        <v/>
      </c>
      <c r="BY169" s="37" t="str">
        <f t="shared" si="149"/>
        <v/>
      </c>
      <c r="BZ169" s="37" t="str">
        <f t="shared" si="150"/>
        <v/>
      </c>
      <c r="CA169" s="37" t="str">
        <f t="shared" si="151"/>
        <v/>
      </c>
      <c r="CB169" s="37" t="str">
        <f t="shared" si="152"/>
        <v/>
      </c>
      <c r="CC169" s="37" t="str">
        <f t="shared" si="153"/>
        <v/>
      </c>
      <c r="CD169" s="37" t="str">
        <f t="shared" si="154"/>
        <v/>
      </c>
      <c r="CE169" s="37" t="str">
        <f t="shared" si="155"/>
        <v/>
      </c>
      <c r="CF169" s="37" t="str">
        <f t="shared" si="156"/>
        <v/>
      </c>
      <c r="CG169" s="37" t="str">
        <f t="shared" si="157"/>
        <v/>
      </c>
      <c r="CH169" s="37" t="str">
        <f t="shared" si="158"/>
        <v/>
      </c>
      <c r="CI169" s="37" t="str">
        <f t="shared" si="159"/>
        <v/>
      </c>
    </row>
    <row r="170" spans="1:87" ht="12.75">
      <c r="A170" s="16"/>
      <c r="B170" s="14" t="str">
        <f>IF('Gene Table'!D169="","",'Gene Table'!D169)</f>
        <v>NM_002227</v>
      </c>
      <c r="C170" s="14" t="s">
        <v>289</v>
      </c>
      <c r="D170" s="15" t="str">
        <f>IF(SUM('Test Sample Data'!D$3:D$98)&gt;10,IF(AND(ISNUMBER('Test Sample Data'!D169),'Test Sample Data'!D169&lt;$B$1,'Test Sample Data'!D169&gt;0),'Test Sample Data'!D169,$B$1),"")</f>
        <v/>
      </c>
      <c r="E170" s="15" t="str">
        <f>IF(SUM('Test Sample Data'!E$3:E$98)&gt;10,IF(AND(ISNUMBER('Test Sample Data'!E169),'Test Sample Data'!E169&lt;$B$1,'Test Sample Data'!E169&gt;0),'Test Sample Data'!E169,$B$1),"")</f>
        <v/>
      </c>
      <c r="F170" s="15" t="str">
        <f>IF(SUM('Test Sample Data'!F$3:F$98)&gt;10,IF(AND(ISNUMBER('Test Sample Data'!F169),'Test Sample Data'!F169&lt;$B$1,'Test Sample Data'!F169&gt;0),'Test Sample Data'!F169,$B$1),"")</f>
        <v/>
      </c>
      <c r="G170" s="15" t="str">
        <f>IF(SUM('Test Sample Data'!G$3:G$98)&gt;10,IF(AND(ISNUMBER('Test Sample Data'!G169),'Test Sample Data'!G169&lt;$B$1,'Test Sample Data'!G169&gt;0),'Test Sample Data'!G169,$B$1),"")</f>
        <v/>
      </c>
      <c r="H170" s="15" t="str">
        <f>IF(SUM('Test Sample Data'!H$3:H$98)&gt;10,IF(AND(ISNUMBER('Test Sample Data'!H169),'Test Sample Data'!H169&lt;$B$1,'Test Sample Data'!H169&gt;0),'Test Sample Data'!H169,$B$1),"")</f>
        <v/>
      </c>
      <c r="I170" s="15" t="str">
        <f>IF(SUM('Test Sample Data'!I$3:I$98)&gt;10,IF(AND(ISNUMBER('Test Sample Data'!I169),'Test Sample Data'!I169&lt;$B$1,'Test Sample Data'!I169&gt;0),'Test Sample Data'!I169,$B$1),"")</f>
        <v/>
      </c>
      <c r="J170" s="15" t="str">
        <f>IF(SUM('Test Sample Data'!J$3:J$98)&gt;10,IF(AND(ISNUMBER('Test Sample Data'!J169),'Test Sample Data'!J169&lt;$B$1,'Test Sample Data'!J169&gt;0),'Test Sample Data'!J169,$B$1),"")</f>
        <v/>
      </c>
      <c r="K170" s="15" t="str">
        <f>IF(SUM('Test Sample Data'!K$3:K$98)&gt;10,IF(AND(ISNUMBER('Test Sample Data'!K169),'Test Sample Data'!K169&lt;$B$1,'Test Sample Data'!K169&gt;0),'Test Sample Data'!K169,$B$1),"")</f>
        <v/>
      </c>
      <c r="L170" s="15" t="str">
        <f>IF(SUM('Test Sample Data'!L$3:L$98)&gt;10,IF(AND(ISNUMBER('Test Sample Data'!L169),'Test Sample Data'!L169&lt;$B$1,'Test Sample Data'!L169&gt;0),'Test Sample Data'!L169,$B$1),"")</f>
        <v/>
      </c>
      <c r="M170" s="15" t="str">
        <f>IF(SUM('Test Sample Data'!M$3:M$98)&gt;10,IF(AND(ISNUMBER('Test Sample Data'!M169),'Test Sample Data'!M169&lt;$B$1,'Test Sample Data'!M169&gt;0),'Test Sample Data'!M169,$B$1),"")</f>
        <v/>
      </c>
      <c r="N170" s="15" t="str">
        <f>'Gene Table'!D169</f>
        <v>NM_002227</v>
      </c>
      <c r="O170" s="14" t="s">
        <v>289</v>
      </c>
      <c r="P170" s="15" t="str">
        <f>IF(SUM('Control Sample Data'!D$3:D$98)&gt;10,IF(AND(ISNUMBER('Control Sample Data'!D169),'Control Sample Data'!D169&lt;$B$1,'Control Sample Data'!D169&gt;0),'Control Sample Data'!D169,$B$1),"")</f>
        <v/>
      </c>
      <c r="Q170" s="15" t="str">
        <f>IF(SUM('Control Sample Data'!E$3:E$98)&gt;10,IF(AND(ISNUMBER('Control Sample Data'!E169),'Control Sample Data'!E169&lt;$B$1,'Control Sample Data'!E169&gt;0),'Control Sample Data'!E169,$B$1),"")</f>
        <v/>
      </c>
      <c r="R170" s="15" t="str">
        <f>IF(SUM('Control Sample Data'!F$3:F$98)&gt;10,IF(AND(ISNUMBER('Control Sample Data'!F169),'Control Sample Data'!F169&lt;$B$1,'Control Sample Data'!F169&gt;0),'Control Sample Data'!F169,$B$1),"")</f>
        <v/>
      </c>
      <c r="S170" s="15" t="str">
        <f>IF(SUM('Control Sample Data'!G$3:G$98)&gt;10,IF(AND(ISNUMBER('Control Sample Data'!G169),'Control Sample Data'!G169&lt;$B$1,'Control Sample Data'!G169&gt;0),'Control Sample Data'!G169,$B$1),"")</f>
        <v/>
      </c>
      <c r="T170" s="15" t="str">
        <f>IF(SUM('Control Sample Data'!H$3:H$98)&gt;10,IF(AND(ISNUMBER('Control Sample Data'!H169),'Control Sample Data'!H169&lt;$B$1,'Control Sample Data'!H169&gt;0),'Control Sample Data'!H169,$B$1),"")</f>
        <v/>
      </c>
      <c r="U170" s="15" t="str">
        <f>IF(SUM('Control Sample Data'!I$3:I$98)&gt;10,IF(AND(ISNUMBER('Control Sample Data'!I169),'Control Sample Data'!I169&lt;$B$1,'Control Sample Data'!I169&gt;0),'Control Sample Data'!I169,$B$1),"")</f>
        <v/>
      </c>
      <c r="V170" s="15" t="str">
        <f>IF(SUM('Control Sample Data'!J$3:J$98)&gt;10,IF(AND(ISNUMBER('Control Sample Data'!J169),'Control Sample Data'!J169&lt;$B$1,'Control Sample Data'!J169&gt;0),'Control Sample Data'!J169,$B$1),"")</f>
        <v/>
      </c>
      <c r="W170" s="15" t="str">
        <f>IF(SUM('Control Sample Data'!K$3:K$98)&gt;10,IF(AND(ISNUMBER('Control Sample Data'!K169),'Control Sample Data'!K169&lt;$B$1,'Control Sample Data'!K169&gt;0),'Control Sample Data'!K169,$B$1),"")</f>
        <v/>
      </c>
      <c r="X170" s="15" t="str">
        <f>IF(SUM('Control Sample Data'!L$3:L$98)&gt;10,IF(AND(ISNUMBER('Control Sample Data'!L169),'Control Sample Data'!L169&lt;$B$1,'Control Sample Data'!L169&gt;0),'Control Sample Data'!L169,$B$1),"")</f>
        <v/>
      </c>
      <c r="Y170" s="15" t="str">
        <f>IF(SUM('Control Sample Data'!M$3:M$98)&gt;10,IF(AND(ISNUMBER('Control Sample Data'!M169),'Control Sample Data'!M169&lt;$B$1,'Control Sample Data'!M169&gt;0),'Control Sample Data'!M169,$B$1),"")</f>
        <v/>
      </c>
      <c r="AT170" s="34" t="str">
        <f t="shared" si="160"/>
        <v/>
      </c>
      <c r="AU170" s="34" t="str">
        <f t="shared" si="161"/>
        <v/>
      </c>
      <c r="AV170" s="34" t="str">
        <f t="shared" si="162"/>
        <v/>
      </c>
      <c r="AW170" s="34" t="str">
        <f t="shared" si="163"/>
        <v/>
      </c>
      <c r="AX170" s="34" t="str">
        <f t="shared" si="164"/>
        <v/>
      </c>
      <c r="AY170" s="34" t="str">
        <f t="shared" si="165"/>
        <v/>
      </c>
      <c r="AZ170" s="34" t="str">
        <f t="shared" si="166"/>
        <v/>
      </c>
      <c r="BA170" s="34" t="str">
        <f t="shared" si="167"/>
        <v/>
      </c>
      <c r="BB170" s="34" t="str">
        <f t="shared" si="168"/>
        <v/>
      </c>
      <c r="BC170" s="34" t="str">
        <f t="shared" si="169"/>
        <v/>
      </c>
      <c r="BD170" s="34" t="str">
        <f t="shared" si="172"/>
        <v/>
      </c>
      <c r="BE170" s="34" t="str">
        <f t="shared" si="173"/>
        <v/>
      </c>
      <c r="BF170" s="34" t="str">
        <f t="shared" si="174"/>
        <v/>
      </c>
      <c r="BG170" s="34" t="str">
        <f t="shared" si="175"/>
        <v/>
      </c>
      <c r="BH170" s="34" t="str">
        <f t="shared" si="176"/>
        <v/>
      </c>
      <c r="BI170" s="34" t="str">
        <f t="shared" si="177"/>
        <v/>
      </c>
      <c r="BJ170" s="34" t="str">
        <f t="shared" si="178"/>
        <v/>
      </c>
      <c r="BK170" s="34" t="str">
        <f t="shared" si="179"/>
        <v/>
      </c>
      <c r="BL170" s="34" t="str">
        <f t="shared" si="180"/>
        <v/>
      </c>
      <c r="BM170" s="34" t="str">
        <f t="shared" si="181"/>
        <v/>
      </c>
      <c r="BN170" s="36" t="e">
        <f t="shared" si="170"/>
        <v>#DIV/0!</v>
      </c>
      <c r="BO170" s="36" t="e">
        <f t="shared" si="171"/>
        <v>#DIV/0!</v>
      </c>
      <c r="BP170" s="37" t="str">
        <f t="shared" si="140"/>
        <v/>
      </c>
      <c r="BQ170" s="37" t="str">
        <f t="shared" si="141"/>
        <v/>
      </c>
      <c r="BR170" s="37" t="str">
        <f t="shared" si="142"/>
        <v/>
      </c>
      <c r="BS170" s="37" t="str">
        <f t="shared" si="143"/>
        <v/>
      </c>
      <c r="BT170" s="37" t="str">
        <f t="shared" si="144"/>
        <v/>
      </c>
      <c r="BU170" s="37" t="str">
        <f t="shared" si="145"/>
        <v/>
      </c>
      <c r="BV170" s="37" t="str">
        <f t="shared" si="146"/>
        <v/>
      </c>
      <c r="BW170" s="37" t="str">
        <f t="shared" si="147"/>
        <v/>
      </c>
      <c r="BX170" s="37" t="str">
        <f t="shared" si="148"/>
        <v/>
      </c>
      <c r="BY170" s="37" t="str">
        <f t="shared" si="149"/>
        <v/>
      </c>
      <c r="BZ170" s="37" t="str">
        <f t="shared" si="150"/>
        <v/>
      </c>
      <c r="CA170" s="37" t="str">
        <f t="shared" si="151"/>
        <v/>
      </c>
      <c r="CB170" s="37" t="str">
        <f t="shared" si="152"/>
        <v/>
      </c>
      <c r="CC170" s="37" t="str">
        <f t="shared" si="153"/>
        <v/>
      </c>
      <c r="CD170" s="37" t="str">
        <f t="shared" si="154"/>
        <v/>
      </c>
      <c r="CE170" s="37" t="str">
        <f t="shared" si="155"/>
        <v/>
      </c>
      <c r="CF170" s="37" t="str">
        <f t="shared" si="156"/>
        <v/>
      </c>
      <c r="CG170" s="37" t="str">
        <f t="shared" si="157"/>
        <v/>
      </c>
      <c r="CH170" s="37" t="str">
        <f t="shared" si="158"/>
        <v/>
      </c>
      <c r="CI170" s="37" t="str">
        <f t="shared" si="159"/>
        <v/>
      </c>
    </row>
    <row r="171" spans="1:87" ht="12.75">
      <c r="A171" s="16"/>
      <c r="B171" s="14" t="str">
        <f>IF('Gene Table'!D170="","",'Gene Table'!D170)</f>
        <v>NM_002210</v>
      </c>
      <c r="C171" s="14" t="s">
        <v>293</v>
      </c>
      <c r="D171" s="15" t="str">
        <f>IF(SUM('Test Sample Data'!D$3:D$98)&gt;10,IF(AND(ISNUMBER('Test Sample Data'!D170),'Test Sample Data'!D170&lt;$B$1,'Test Sample Data'!D170&gt;0),'Test Sample Data'!D170,$B$1),"")</f>
        <v/>
      </c>
      <c r="E171" s="15" t="str">
        <f>IF(SUM('Test Sample Data'!E$3:E$98)&gt;10,IF(AND(ISNUMBER('Test Sample Data'!E170),'Test Sample Data'!E170&lt;$B$1,'Test Sample Data'!E170&gt;0),'Test Sample Data'!E170,$B$1),"")</f>
        <v/>
      </c>
      <c r="F171" s="15" t="str">
        <f>IF(SUM('Test Sample Data'!F$3:F$98)&gt;10,IF(AND(ISNUMBER('Test Sample Data'!F170),'Test Sample Data'!F170&lt;$B$1,'Test Sample Data'!F170&gt;0),'Test Sample Data'!F170,$B$1),"")</f>
        <v/>
      </c>
      <c r="G171" s="15" t="str">
        <f>IF(SUM('Test Sample Data'!G$3:G$98)&gt;10,IF(AND(ISNUMBER('Test Sample Data'!G170),'Test Sample Data'!G170&lt;$B$1,'Test Sample Data'!G170&gt;0),'Test Sample Data'!G170,$B$1),"")</f>
        <v/>
      </c>
      <c r="H171" s="15" t="str">
        <f>IF(SUM('Test Sample Data'!H$3:H$98)&gt;10,IF(AND(ISNUMBER('Test Sample Data'!H170),'Test Sample Data'!H170&lt;$B$1,'Test Sample Data'!H170&gt;0),'Test Sample Data'!H170,$B$1),"")</f>
        <v/>
      </c>
      <c r="I171" s="15" t="str">
        <f>IF(SUM('Test Sample Data'!I$3:I$98)&gt;10,IF(AND(ISNUMBER('Test Sample Data'!I170),'Test Sample Data'!I170&lt;$B$1,'Test Sample Data'!I170&gt;0),'Test Sample Data'!I170,$B$1),"")</f>
        <v/>
      </c>
      <c r="J171" s="15" t="str">
        <f>IF(SUM('Test Sample Data'!J$3:J$98)&gt;10,IF(AND(ISNUMBER('Test Sample Data'!J170),'Test Sample Data'!J170&lt;$B$1,'Test Sample Data'!J170&gt;0),'Test Sample Data'!J170,$B$1),"")</f>
        <v/>
      </c>
      <c r="K171" s="15" t="str">
        <f>IF(SUM('Test Sample Data'!K$3:K$98)&gt;10,IF(AND(ISNUMBER('Test Sample Data'!K170),'Test Sample Data'!K170&lt;$B$1,'Test Sample Data'!K170&gt;0),'Test Sample Data'!K170,$B$1),"")</f>
        <v/>
      </c>
      <c r="L171" s="15" t="str">
        <f>IF(SUM('Test Sample Data'!L$3:L$98)&gt;10,IF(AND(ISNUMBER('Test Sample Data'!L170),'Test Sample Data'!L170&lt;$B$1,'Test Sample Data'!L170&gt;0),'Test Sample Data'!L170,$B$1),"")</f>
        <v/>
      </c>
      <c r="M171" s="15" t="str">
        <f>IF(SUM('Test Sample Data'!M$3:M$98)&gt;10,IF(AND(ISNUMBER('Test Sample Data'!M170),'Test Sample Data'!M170&lt;$B$1,'Test Sample Data'!M170&gt;0),'Test Sample Data'!M170,$B$1),"")</f>
        <v/>
      </c>
      <c r="N171" s="15" t="str">
        <f>'Gene Table'!D170</f>
        <v>NM_002210</v>
      </c>
      <c r="O171" s="14" t="s">
        <v>293</v>
      </c>
      <c r="P171" s="15" t="str">
        <f>IF(SUM('Control Sample Data'!D$3:D$98)&gt;10,IF(AND(ISNUMBER('Control Sample Data'!D170),'Control Sample Data'!D170&lt;$B$1,'Control Sample Data'!D170&gt;0),'Control Sample Data'!D170,$B$1),"")</f>
        <v/>
      </c>
      <c r="Q171" s="15" t="str">
        <f>IF(SUM('Control Sample Data'!E$3:E$98)&gt;10,IF(AND(ISNUMBER('Control Sample Data'!E170),'Control Sample Data'!E170&lt;$B$1,'Control Sample Data'!E170&gt;0),'Control Sample Data'!E170,$B$1),"")</f>
        <v/>
      </c>
      <c r="R171" s="15" t="str">
        <f>IF(SUM('Control Sample Data'!F$3:F$98)&gt;10,IF(AND(ISNUMBER('Control Sample Data'!F170),'Control Sample Data'!F170&lt;$B$1,'Control Sample Data'!F170&gt;0),'Control Sample Data'!F170,$B$1),"")</f>
        <v/>
      </c>
      <c r="S171" s="15" t="str">
        <f>IF(SUM('Control Sample Data'!G$3:G$98)&gt;10,IF(AND(ISNUMBER('Control Sample Data'!G170),'Control Sample Data'!G170&lt;$B$1,'Control Sample Data'!G170&gt;0),'Control Sample Data'!G170,$B$1),"")</f>
        <v/>
      </c>
      <c r="T171" s="15" t="str">
        <f>IF(SUM('Control Sample Data'!H$3:H$98)&gt;10,IF(AND(ISNUMBER('Control Sample Data'!H170),'Control Sample Data'!H170&lt;$B$1,'Control Sample Data'!H170&gt;0),'Control Sample Data'!H170,$B$1),"")</f>
        <v/>
      </c>
      <c r="U171" s="15" t="str">
        <f>IF(SUM('Control Sample Data'!I$3:I$98)&gt;10,IF(AND(ISNUMBER('Control Sample Data'!I170),'Control Sample Data'!I170&lt;$B$1,'Control Sample Data'!I170&gt;0),'Control Sample Data'!I170,$B$1),"")</f>
        <v/>
      </c>
      <c r="V171" s="15" t="str">
        <f>IF(SUM('Control Sample Data'!J$3:J$98)&gt;10,IF(AND(ISNUMBER('Control Sample Data'!J170),'Control Sample Data'!J170&lt;$B$1,'Control Sample Data'!J170&gt;0),'Control Sample Data'!J170,$B$1),"")</f>
        <v/>
      </c>
      <c r="W171" s="15" t="str">
        <f>IF(SUM('Control Sample Data'!K$3:K$98)&gt;10,IF(AND(ISNUMBER('Control Sample Data'!K170),'Control Sample Data'!K170&lt;$B$1,'Control Sample Data'!K170&gt;0),'Control Sample Data'!K170,$B$1),"")</f>
        <v/>
      </c>
      <c r="X171" s="15" t="str">
        <f>IF(SUM('Control Sample Data'!L$3:L$98)&gt;10,IF(AND(ISNUMBER('Control Sample Data'!L170),'Control Sample Data'!L170&lt;$B$1,'Control Sample Data'!L170&gt;0),'Control Sample Data'!L170,$B$1),"")</f>
        <v/>
      </c>
      <c r="Y171" s="15" t="str">
        <f>IF(SUM('Control Sample Data'!M$3:M$98)&gt;10,IF(AND(ISNUMBER('Control Sample Data'!M170),'Control Sample Data'!M170&lt;$B$1,'Control Sample Data'!M170&gt;0),'Control Sample Data'!M170,$B$1),"")</f>
        <v/>
      </c>
      <c r="AT171" s="34" t="str">
        <f t="shared" si="160"/>
        <v/>
      </c>
      <c r="AU171" s="34" t="str">
        <f t="shared" si="161"/>
        <v/>
      </c>
      <c r="AV171" s="34" t="str">
        <f t="shared" si="162"/>
        <v/>
      </c>
      <c r="AW171" s="34" t="str">
        <f t="shared" si="163"/>
        <v/>
      </c>
      <c r="AX171" s="34" t="str">
        <f t="shared" si="164"/>
        <v/>
      </c>
      <c r="AY171" s="34" t="str">
        <f t="shared" si="165"/>
        <v/>
      </c>
      <c r="AZ171" s="34" t="str">
        <f t="shared" si="166"/>
        <v/>
      </c>
      <c r="BA171" s="34" t="str">
        <f t="shared" si="167"/>
        <v/>
      </c>
      <c r="BB171" s="34" t="str">
        <f t="shared" si="168"/>
        <v/>
      </c>
      <c r="BC171" s="34" t="str">
        <f t="shared" si="169"/>
        <v/>
      </c>
      <c r="BD171" s="34" t="str">
        <f t="shared" si="172"/>
        <v/>
      </c>
      <c r="BE171" s="34" t="str">
        <f t="shared" si="173"/>
        <v/>
      </c>
      <c r="BF171" s="34" t="str">
        <f t="shared" si="174"/>
        <v/>
      </c>
      <c r="BG171" s="34" t="str">
        <f t="shared" si="175"/>
        <v/>
      </c>
      <c r="BH171" s="34" t="str">
        <f t="shared" si="176"/>
        <v/>
      </c>
      <c r="BI171" s="34" t="str">
        <f t="shared" si="177"/>
        <v/>
      </c>
      <c r="BJ171" s="34" t="str">
        <f t="shared" si="178"/>
        <v/>
      </c>
      <c r="BK171" s="34" t="str">
        <f t="shared" si="179"/>
        <v/>
      </c>
      <c r="BL171" s="34" t="str">
        <f t="shared" si="180"/>
        <v/>
      </c>
      <c r="BM171" s="34" t="str">
        <f t="shared" si="181"/>
        <v/>
      </c>
      <c r="BN171" s="36" t="e">
        <f t="shared" si="170"/>
        <v>#DIV/0!</v>
      </c>
      <c r="BO171" s="36" t="e">
        <f t="shared" si="171"/>
        <v>#DIV/0!</v>
      </c>
      <c r="BP171" s="37" t="str">
        <f t="shared" si="140"/>
        <v/>
      </c>
      <c r="BQ171" s="37" t="str">
        <f t="shared" si="141"/>
        <v/>
      </c>
      <c r="BR171" s="37" t="str">
        <f t="shared" si="142"/>
        <v/>
      </c>
      <c r="BS171" s="37" t="str">
        <f t="shared" si="143"/>
        <v/>
      </c>
      <c r="BT171" s="37" t="str">
        <f t="shared" si="144"/>
        <v/>
      </c>
      <c r="BU171" s="37" t="str">
        <f t="shared" si="145"/>
        <v/>
      </c>
      <c r="BV171" s="37" t="str">
        <f t="shared" si="146"/>
        <v/>
      </c>
      <c r="BW171" s="37" t="str">
        <f t="shared" si="147"/>
        <v/>
      </c>
      <c r="BX171" s="37" t="str">
        <f t="shared" si="148"/>
        <v/>
      </c>
      <c r="BY171" s="37" t="str">
        <f t="shared" si="149"/>
        <v/>
      </c>
      <c r="BZ171" s="37" t="str">
        <f t="shared" si="150"/>
        <v/>
      </c>
      <c r="CA171" s="37" t="str">
        <f t="shared" si="151"/>
        <v/>
      </c>
      <c r="CB171" s="37" t="str">
        <f t="shared" si="152"/>
        <v/>
      </c>
      <c r="CC171" s="37" t="str">
        <f t="shared" si="153"/>
        <v/>
      </c>
      <c r="CD171" s="37" t="str">
        <f t="shared" si="154"/>
        <v/>
      </c>
      <c r="CE171" s="37" t="str">
        <f t="shared" si="155"/>
        <v/>
      </c>
      <c r="CF171" s="37" t="str">
        <f t="shared" si="156"/>
        <v/>
      </c>
      <c r="CG171" s="37" t="str">
        <f t="shared" si="157"/>
        <v/>
      </c>
      <c r="CH171" s="37" t="str">
        <f t="shared" si="158"/>
        <v/>
      </c>
      <c r="CI171" s="37" t="str">
        <f t="shared" si="159"/>
        <v/>
      </c>
    </row>
    <row r="172" spans="1:87" ht="12.75">
      <c r="A172" s="16"/>
      <c r="B172" s="14" t="str">
        <f>IF('Gene Table'!D171="","",'Gene Table'!D171)</f>
        <v>NM_002207</v>
      </c>
      <c r="C172" s="14" t="s">
        <v>297</v>
      </c>
      <c r="D172" s="15" t="str">
        <f>IF(SUM('Test Sample Data'!D$3:D$98)&gt;10,IF(AND(ISNUMBER('Test Sample Data'!D171),'Test Sample Data'!D171&lt;$B$1,'Test Sample Data'!D171&gt;0),'Test Sample Data'!D171,$B$1),"")</f>
        <v/>
      </c>
      <c r="E172" s="15" t="str">
        <f>IF(SUM('Test Sample Data'!E$3:E$98)&gt;10,IF(AND(ISNUMBER('Test Sample Data'!E171),'Test Sample Data'!E171&lt;$B$1,'Test Sample Data'!E171&gt;0),'Test Sample Data'!E171,$B$1),"")</f>
        <v/>
      </c>
      <c r="F172" s="15" t="str">
        <f>IF(SUM('Test Sample Data'!F$3:F$98)&gt;10,IF(AND(ISNUMBER('Test Sample Data'!F171),'Test Sample Data'!F171&lt;$B$1,'Test Sample Data'!F171&gt;0),'Test Sample Data'!F171,$B$1),"")</f>
        <v/>
      </c>
      <c r="G172" s="15" t="str">
        <f>IF(SUM('Test Sample Data'!G$3:G$98)&gt;10,IF(AND(ISNUMBER('Test Sample Data'!G171),'Test Sample Data'!G171&lt;$B$1,'Test Sample Data'!G171&gt;0),'Test Sample Data'!G171,$B$1),"")</f>
        <v/>
      </c>
      <c r="H172" s="15" t="str">
        <f>IF(SUM('Test Sample Data'!H$3:H$98)&gt;10,IF(AND(ISNUMBER('Test Sample Data'!H171),'Test Sample Data'!H171&lt;$B$1,'Test Sample Data'!H171&gt;0),'Test Sample Data'!H171,$B$1),"")</f>
        <v/>
      </c>
      <c r="I172" s="15" t="str">
        <f>IF(SUM('Test Sample Data'!I$3:I$98)&gt;10,IF(AND(ISNUMBER('Test Sample Data'!I171),'Test Sample Data'!I171&lt;$B$1,'Test Sample Data'!I171&gt;0),'Test Sample Data'!I171,$B$1),"")</f>
        <v/>
      </c>
      <c r="J172" s="15" t="str">
        <f>IF(SUM('Test Sample Data'!J$3:J$98)&gt;10,IF(AND(ISNUMBER('Test Sample Data'!J171),'Test Sample Data'!J171&lt;$B$1,'Test Sample Data'!J171&gt;0),'Test Sample Data'!J171,$B$1),"")</f>
        <v/>
      </c>
      <c r="K172" s="15" t="str">
        <f>IF(SUM('Test Sample Data'!K$3:K$98)&gt;10,IF(AND(ISNUMBER('Test Sample Data'!K171),'Test Sample Data'!K171&lt;$B$1,'Test Sample Data'!K171&gt;0),'Test Sample Data'!K171,$B$1),"")</f>
        <v/>
      </c>
      <c r="L172" s="15" t="str">
        <f>IF(SUM('Test Sample Data'!L$3:L$98)&gt;10,IF(AND(ISNUMBER('Test Sample Data'!L171),'Test Sample Data'!L171&lt;$B$1,'Test Sample Data'!L171&gt;0),'Test Sample Data'!L171,$B$1),"")</f>
        <v/>
      </c>
      <c r="M172" s="15" t="str">
        <f>IF(SUM('Test Sample Data'!M$3:M$98)&gt;10,IF(AND(ISNUMBER('Test Sample Data'!M171),'Test Sample Data'!M171&lt;$B$1,'Test Sample Data'!M171&gt;0),'Test Sample Data'!M171,$B$1),"")</f>
        <v/>
      </c>
      <c r="N172" s="15" t="str">
        <f>'Gene Table'!D171</f>
        <v>NM_002207</v>
      </c>
      <c r="O172" s="14" t="s">
        <v>297</v>
      </c>
      <c r="P172" s="15" t="str">
        <f>IF(SUM('Control Sample Data'!D$3:D$98)&gt;10,IF(AND(ISNUMBER('Control Sample Data'!D171),'Control Sample Data'!D171&lt;$B$1,'Control Sample Data'!D171&gt;0),'Control Sample Data'!D171,$B$1),"")</f>
        <v/>
      </c>
      <c r="Q172" s="15" t="str">
        <f>IF(SUM('Control Sample Data'!E$3:E$98)&gt;10,IF(AND(ISNUMBER('Control Sample Data'!E171),'Control Sample Data'!E171&lt;$B$1,'Control Sample Data'!E171&gt;0),'Control Sample Data'!E171,$B$1),"")</f>
        <v/>
      </c>
      <c r="R172" s="15" t="str">
        <f>IF(SUM('Control Sample Data'!F$3:F$98)&gt;10,IF(AND(ISNUMBER('Control Sample Data'!F171),'Control Sample Data'!F171&lt;$B$1,'Control Sample Data'!F171&gt;0),'Control Sample Data'!F171,$B$1),"")</f>
        <v/>
      </c>
      <c r="S172" s="15" t="str">
        <f>IF(SUM('Control Sample Data'!G$3:G$98)&gt;10,IF(AND(ISNUMBER('Control Sample Data'!G171),'Control Sample Data'!G171&lt;$B$1,'Control Sample Data'!G171&gt;0),'Control Sample Data'!G171,$B$1),"")</f>
        <v/>
      </c>
      <c r="T172" s="15" t="str">
        <f>IF(SUM('Control Sample Data'!H$3:H$98)&gt;10,IF(AND(ISNUMBER('Control Sample Data'!H171),'Control Sample Data'!H171&lt;$B$1,'Control Sample Data'!H171&gt;0),'Control Sample Data'!H171,$B$1),"")</f>
        <v/>
      </c>
      <c r="U172" s="15" t="str">
        <f>IF(SUM('Control Sample Data'!I$3:I$98)&gt;10,IF(AND(ISNUMBER('Control Sample Data'!I171),'Control Sample Data'!I171&lt;$B$1,'Control Sample Data'!I171&gt;0),'Control Sample Data'!I171,$B$1),"")</f>
        <v/>
      </c>
      <c r="V172" s="15" t="str">
        <f>IF(SUM('Control Sample Data'!J$3:J$98)&gt;10,IF(AND(ISNUMBER('Control Sample Data'!J171),'Control Sample Data'!J171&lt;$B$1,'Control Sample Data'!J171&gt;0),'Control Sample Data'!J171,$B$1),"")</f>
        <v/>
      </c>
      <c r="W172" s="15" t="str">
        <f>IF(SUM('Control Sample Data'!K$3:K$98)&gt;10,IF(AND(ISNUMBER('Control Sample Data'!K171),'Control Sample Data'!K171&lt;$B$1,'Control Sample Data'!K171&gt;0),'Control Sample Data'!K171,$B$1),"")</f>
        <v/>
      </c>
      <c r="X172" s="15" t="str">
        <f>IF(SUM('Control Sample Data'!L$3:L$98)&gt;10,IF(AND(ISNUMBER('Control Sample Data'!L171),'Control Sample Data'!L171&lt;$B$1,'Control Sample Data'!L171&gt;0),'Control Sample Data'!L171,$B$1),"")</f>
        <v/>
      </c>
      <c r="Y172" s="15" t="str">
        <f>IF(SUM('Control Sample Data'!M$3:M$98)&gt;10,IF(AND(ISNUMBER('Control Sample Data'!M171),'Control Sample Data'!M171&lt;$B$1,'Control Sample Data'!M171&gt;0),'Control Sample Data'!M171,$B$1),"")</f>
        <v/>
      </c>
      <c r="AT172" s="34" t="str">
        <f t="shared" si="160"/>
        <v/>
      </c>
      <c r="AU172" s="34" t="str">
        <f t="shared" si="161"/>
        <v/>
      </c>
      <c r="AV172" s="34" t="str">
        <f t="shared" si="162"/>
        <v/>
      </c>
      <c r="AW172" s="34" t="str">
        <f t="shared" si="163"/>
        <v/>
      </c>
      <c r="AX172" s="34" t="str">
        <f t="shared" si="164"/>
        <v/>
      </c>
      <c r="AY172" s="34" t="str">
        <f t="shared" si="165"/>
        <v/>
      </c>
      <c r="AZ172" s="34" t="str">
        <f t="shared" si="166"/>
        <v/>
      </c>
      <c r="BA172" s="34" t="str">
        <f t="shared" si="167"/>
        <v/>
      </c>
      <c r="BB172" s="34" t="str">
        <f t="shared" si="168"/>
        <v/>
      </c>
      <c r="BC172" s="34" t="str">
        <f t="shared" si="169"/>
        <v/>
      </c>
      <c r="BD172" s="34" t="str">
        <f t="shared" si="172"/>
        <v/>
      </c>
      <c r="BE172" s="34" t="str">
        <f t="shared" si="173"/>
        <v/>
      </c>
      <c r="BF172" s="34" t="str">
        <f t="shared" si="174"/>
        <v/>
      </c>
      <c r="BG172" s="34" t="str">
        <f t="shared" si="175"/>
        <v/>
      </c>
      <c r="BH172" s="34" t="str">
        <f t="shared" si="176"/>
        <v/>
      </c>
      <c r="BI172" s="34" t="str">
        <f t="shared" si="177"/>
        <v/>
      </c>
      <c r="BJ172" s="34" t="str">
        <f t="shared" si="178"/>
        <v/>
      </c>
      <c r="BK172" s="34" t="str">
        <f t="shared" si="179"/>
        <v/>
      </c>
      <c r="BL172" s="34" t="str">
        <f t="shared" si="180"/>
        <v/>
      </c>
      <c r="BM172" s="34" t="str">
        <f t="shared" si="181"/>
        <v/>
      </c>
      <c r="BN172" s="36" t="e">
        <f t="shared" si="170"/>
        <v>#DIV/0!</v>
      </c>
      <c r="BO172" s="36" t="e">
        <f t="shared" si="171"/>
        <v>#DIV/0!</v>
      </c>
      <c r="BP172" s="37" t="str">
        <f t="shared" si="140"/>
        <v/>
      </c>
      <c r="BQ172" s="37" t="str">
        <f t="shared" si="141"/>
        <v/>
      </c>
      <c r="BR172" s="37" t="str">
        <f t="shared" si="142"/>
        <v/>
      </c>
      <c r="BS172" s="37" t="str">
        <f t="shared" si="143"/>
        <v/>
      </c>
      <c r="BT172" s="37" t="str">
        <f t="shared" si="144"/>
        <v/>
      </c>
      <c r="BU172" s="37" t="str">
        <f t="shared" si="145"/>
        <v/>
      </c>
      <c r="BV172" s="37" t="str">
        <f t="shared" si="146"/>
        <v/>
      </c>
      <c r="BW172" s="37" t="str">
        <f t="shared" si="147"/>
        <v/>
      </c>
      <c r="BX172" s="37" t="str">
        <f t="shared" si="148"/>
        <v/>
      </c>
      <c r="BY172" s="37" t="str">
        <f t="shared" si="149"/>
        <v/>
      </c>
      <c r="BZ172" s="37" t="str">
        <f t="shared" si="150"/>
        <v/>
      </c>
      <c r="CA172" s="37" t="str">
        <f t="shared" si="151"/>
        <v/>
      </c>
      <c r="CB172" s="37" t="str">
        <f t="shared" si="152"/>
        <v/>
      </c>
      <c r="CC172" s="37" t="str">
        <f t="shared" si="153"/>
        <v/>
      </c>
      <c r="CD172" s="37" t="str">
        <f t="shared" si="154"/>
        <v/>
      </c>
      <c r="CE172" s="37" t="str">
        <f t="shared" si="155"/>
        <v/>
      </c>
      <c r="CF172" s="37" t="str">
        <f t="shared" si="156"/>
        <v/>
      </c>
      <c r="CG172" s="37" t="str">
        <f t="shared" si="157"/>
        <v/>
      </c>
      <c r="CH172" s="37" t="str">
        <f t="shared" si="158"/>
        <v/>
      </c>
      <c r="CI172" s="37" t="str">
        <f t="shared" si="159"/>
        <v/>
      </c>
    </row>
    <row r="173" spans="1:87" ht="12.75">
      <c r="A173" s="16"/>
      <c r="B173" s="14" t="str">
        <f>IF('Gene Table'!D172="","",'Gene Table'!D172)</f>
        <v>NM_000207</v>
      </c>
      <c r="C173" s="14" t="s">
        <v>301</v>
      </c>
      <c r="D173" s="15" t="str">
        <f>IF(SUM('Test Sample Data'!D$3:D$98)&gt;10,IF(AND(ISNUMBER('Test Sample Data'!D172),'Test Sample Data'!D172&lt;$B$1,'Test Sample Data'!D172&gt;0),'Test Sample Data'!D172,$B$1),"")</f>
        <v/>
      </c>
      <c r="E173" s="15" t="str">
        <f>IF(SUM('Test Sample Data'!E$3:E$98)&gt;10,IF(AND(ISNUMBER('Test Sample Data'!E172),'Test Sample Data'!E172&lt;$B$1,'Test Sample Data'!E172&gt;0),'Test Sample Data'!E172,$B$1),"")</f>
        <v/>
      </c>
      <c r="F173" s="15" t="str">
        <f>IF(SUM('Test Sample Data'!F$3:F$98)&gt;10,IF(AND(ISNUMBER('Test Sample Data'!F172),'Test Sample Data'!F172&lt;$B$1,'Test Sample Data'!F172&gt;0),'Test Sample Data'!F172,$B$1),"")</f>
        <v/>
      </c>
      <c r="G173" s="15" t="str">
        <f>IF(SUM('Test Sample Data'!G$3:G$98)&gt;10,IF(AND(ISNUMBER('Test Sample Data'!G172),'Test Sample Data'!G172&lt;$B$1,'Test Sample Data'!G172&gt;0),'Test Sample Data'!G172,$B$1),"")</f>
        <v/>
      </c>
      <c r="H173" s="15" t="str">
        <f>IF(SUM('Test Sample Data'!H$3:H$98)&gt;10,IF(AND(ISNUMBER('Test Sample Data'!H172),'Test Sample Data'!H172&lt;$B$1,'Test Sample Data'!H172&gt;0),'Test Sample Data'!H172,$B$1),"")</f>
        <v/>
      </c>
      <c r="I173" s="15" t="str">
        <f>IF(SUM('Test Sample Data'!I$3:I$98)&gt;10,IF(AND(ISNUMBER('Test Sample Data'!I172),'Test Sample Data'!I172&lt;$B$1,'Test Sample Data'!I172&gt;0),'Test Sample Data'!I172,$B$1),"")</f>
        <v/>
      </c>
      <c r="J173" s="15" t="str">
        <f>IF(SUM('Test Sample Data'!J$3:J$98)&gt;10,IF(AND(ISNUMBER('Test Sample Data'!J172),'Test Sample Data'!J172&lt;$B$1,'Test Sample Data'!J172&gt;0),'Test Sample Data'!J172,$B$1),"")</f>
        <v/>
      </c>
      <c r="K173" s="15" t="str">
        <f>IF(SUM('Test Sample Data'!K$3:K$98)&gt;10,IF(AND(ISNUMBER('Test Sample Data'!K172),'Test Sample Data'!K172&lt;$B$1,'Test Sample Data'!K172&gt;0),'Test Sample Data'!K172,$B$1),"")</f>
        <v/>
      </c>
      <c r="L173" s="15" t="str">
        <f>IF(SUM('Test Sample Data'!L$3:L$98)&gt;10,IF(AND(ISNUMBER('Test Sample Data'!L172),'Test Sample Data'!L172&lt;$B$1,'Test Sample Data'!L172&gt;0),'Test Sample Data'!L172,$B$1),"")</f>
        <v/>
      </c>
      <c r="M173" s="15" t="str">
        <f>IF(SUM('Test Sample Data'!M$3:M$98)&gt;10,IF(AND(ISNUMBER('Test Sample Data'!M172),'Test Sample Data'!M172&lt;$B$1,'Test Sample Data'!M172&gt;0),'Test Sample Data'!M172,$B$1),"")</f>
        <v/>
      </c>
      <c r="N173" s="15" t="str">
        <f>'Gene Table'!D172</f>
        <v>NM_000207</v>
      </c>
      <c r="O173" s="14" t="s">
        <v>301</v>
      </c>
      <c r="P173" s="15" t="str">
        <f>IF(SUM('Control Sample Data'!D$3:D$98)&gt;10,IF(AND(ISNUMBER('Control Sample Data'!D172),'Control Sample Data'!D172&lt;$B$1,'Control Sample Data'!D172&gt;0),'Control Sample Data'!D172,$B$1),"")</f>
        <v/>
      </c>
      <c r="Q173" s="15" t="str">
        <f>IF(SUM('Control Sample Data'!E$3:E$98)&gt;10,IF(AND(ISNUMBER('Control Sample Data'!E172),'Control Sample Data'!E172&lt;$B$1,'Control Sample Data'!E172&gt;0),'Control Sample Data'!E172,$B$1),"")</f>
        <v/>
      </c>
      <c r="R173" s="15" t="str">
        <f>IF(SUM('Control Sample Data'!F$3:F$98)&gt;10,IF(AND(ISNUMBER('Control Sample Data'!F172),'Control Sample Data'!F172&lt;$B$1,'Control Sample Data'!F172&gt;0),'Control Sample Data'!F172,$B$1),"")</f>
        <v/>
      </c>
      <c r="S173" s="15" t="str">
        <f>IF(SUM('Control Sample Data'!G$3:G$98)&gt;10,IF(AND(ISNUMBER('Control Sample Data'!G172),'Control Sample Data'!G172&lt;$B$1,'Control Sample Data'!G172&gt;0),'Control Sample Data'!G172,$B$1),"")</f>
        <v/>
      </c>
      <c r="T173" s="15" t="str">
        <f>IF(SUM('Control Sample Data'!H$3:H$98)&gt;10,IF(AND(ISNUMBER('Control Sample Data'!H172),'Control Sample Data'!H172&lt;$B$1,'Control Sample Data'!H172&gt;0),'Control Sample Data'!H172,$B$1),"")</f>
        <v/>
      </c>
      <c r="U173" s="15" t="str">
        <f>IF(SUM('Control Sample Data'!I$3:I$98)&gt;10,IF(AND(ISNUMBER('Control Sample Data'!I172),'Control Sample Data'!I172&lt;$B$1,'Control Sample Data'!I172&gt;0),'Control Sample Data'!I172,$B$1),"")</f>
        <v/>
      </c>
      <c r="V173" s="15" t="str">
        <f>IF(SUM('Control Sample Data'!J$3:J$98)&gt;10,IF(AND(ISNUMBER('Control Sample Data'!J172),'Control Sample Data'!J172&lt;$B$1,'Control Sample Data'!J172&gt;0),'Control Sample Data'!J172,$B$1),"")</f>
        <v/>
      </c>
      <c r="W173" s="15" t="str">
        <f>IF(SUM('Control Sample Data'!K$3:K$98)&gt;10,IF(AND(ISNUMBER('Control Sample Data'!K172),'Control Sample Data'!K172&lt;$B$1,'Control Sample Data'!K172&gt;0),'Control Sample Data'!K172,$B$1),"")</f>
        <v/>
      </c>
      <c r="X173" s="15" t="str">
        <f>IF(SUM('Control Sample Data'!L$3:L$98)&gt;10,IF(AND(ISNUMBER('Control Sample Data'!L172),'Control Sample Data'!L172&lt;$B$1,'Control Sample Data'!L172&gt;0),'Control Sample Data'!L172,$B$1),"")</f>
        <v/>
      </c>
      <c r="Y173" s="15" t="str">
        <f>IF(SUM('Control Sample Data'!M$3:M$98)&gt;10,IF(AND(ISNUMBER('Control Sample Data'!M172),'Control Sample Data'!M172&lt;$B$1,'Control Sample Data'!M172&gt;0),'Control Sample Data'!M172,$B$1),"")</f>
        <v/>
      </c>
      <c r="AT173" s="34" t="str">
        <f t="shared" si="160"/>
        <v/>
      </c>
      <c r="AU173" s="34" t="str">
        <f t="shared" si="161"/>
        <v/>
      </c>
      <c r="AV173" s="34" t="str">
        <f t="shared" si="162"/>
        <v/>
      </c>
      <c r="AW173" s="34" t="str">
        <f t="shared" si="163"/>
        <v/>
      </c>
      <c r="AX173" s="34" t="str">
        <f t="shared" si="164"/>
        <v/>
      </c>
      <c r="AY173" s="34" t="str">
        <f t="shared" si="165"/>
        <v/>
      </c>
      <c r="AZ173" s="34" t="str">
        <f t="shared" si="166"/>
        <v/>
      </c>
      <c r="BA173" s="34" t="str">
        <f t="shared" si="167"/>
        <v/>
      </c>
      <c r="BB173" s="34" t="str">
        <f t="shared" si="168"/>
        <v/>
      </c>
      <c r="BC173" s="34" t="str">
        <f t="shared" si="169"/>
        <v/>
      </c>
      <c r="BD173" s="34" t="str">
        <f t="shared" si="172"/>
        <v/>
      </c>
      <c r="BE173" s="34" t="str">
        <f t="shared" si="173"/>
        <v/>
      </c>
      <c r="BF173" s="34" t="str">
        <f t="shared" si="174"/>
        <v/>
      </c>
      <c r="BG173" s="34" t="str">
        <f t="shared" si="175"/>
        <v/>
      </c>
      <c r="BH173" s="34" t="str">
        <f t="shared" si="176"/>
        <v/>
      </c>
      <c r="BI173" s="34" t="str">
        <f t="shared" si="177"/>
        <v/>
      </c>
      <c r="BJ173" s="34" t="str">
        <f t="shared" si="178"/>
        <v/>
      </c>
      <c r="BK173" s="34" t="str">
        <f t="shared" si="179"/>
        <v/>
      </c>
      <c r="BL173" s="34" t="str">
        <f t="shared" si="180"/>
        <v/>
      </c>
      <c r="BM173" s="34" t="str">
        <f t="shared" si="181"/>
        <v/>
      </c>
      <c r="BN173" s="36" t="e">
        <f t="shared" si="170"/>
        <v>#DIV/0!</v>
      </c>
      <c r="BO173" s="36" t="e">
        <f t="shared" si="171"/>
        <v>#DIV/0!</v>
      </c>
      <c r="BP173" s="37" t="str">
        <f t="shared" si="140"/>
        <v/>
      </c>
      <c r="BQ173" s="37" t="str">
        <f t="shared" si="141"/>
        <v/>
      </c>
      <c r="BR173" s="37" t="str">
        <f t="shared" si="142"/>
        <v/>
      </c>
      <c r="BS173" s="37" t="str">
        <f t="shared" si="143"/>
        <v/>
      </c>
      <c r="BT173" s="37" t="str">
        <f t="shared" si="144"/>
        <v/>
      </c>
      <c r="BU173" s="37" t="str">
        <f t="shared" si="145"/>
        <v/>
      </c>
      <c r="BV173" s="37" t="str">
        <f t="shared" si="146"/>
        <v/>
      </c>
      <c r="BW173" s="37" t="str">
        <f t="shared" si="147"/>
        <v/>
      </c>
      <c r="BX173" s="37" t="str">
        <f t="shared" si="148"/>
        <v/>
      </c>
      <c r="BY173" s="37" t="str">
        <f t="shared" si="149"/>
        <v/>
      </c>
      <c r="BZ173" s="37" t="str">
        <f t="shared" si="150"/>
        <v/>
      </c>
      <c r="CA173" s="37" t="str">
        <f t="shared" si="151"/>
        <v/>
      </c>
      <c r="CB173" s="37" t="str">
        <f t="shared" si="152"/>
        <v/>
      </c>
      <c r="CC173" s="37" t="str">
        <f t="shared" si="153"/>
        <v/>
      </c>
      <c r="CD173" s="37" t="str">
        <f t="shared" si="154"/>
        <v/>
      </c>
      <c r="CE173" s="37" t="str">
        <f t="shared" si="155"/>
        <v/>
      </c>
      <c r="CF173" s="37" t="str">
        <f t="shared" si="156"/>
        <v/>
      </c>
      <c r="CG173" s="37" t="str">
        <f t="shared" si="157"/>
        <v/>
      </c>
      <c r="CH173" s="37" t="str">
        <f t="shared" si="158"/>
        <v/>
      </c>
      <c r="CI173" s="37" t="str">
        <f t="shared" si="159"/>
        <v/>
      </c>
    </row>
    <row r="174" spans="1:87" ht="12.75">
      <c r="A174" s="16"/>
      <c r="B174" s="14" t="str">
        <f>IF('Gene Table'!D173="","",'Gene Table'!D173)</f>
        <v>NM_001565</v>
      </c>
      <c r="C174" s="14" t="s">
        <v>305</v>
      </c>
      <c r="D174" s="15" t="str">
        <f>IF(SUM('Test Sample Data'!D$3:D$98)&gt;10,IF(AND(ISNUMBER('Test Sample Data'!D173),'Test Sample Data'!D173&lt;$B$1,'Test Sample Data'!D173&gt;0),'Test Sample Data'!D173,$B$1),"")</f>
        <v/>
      </c>
      <c r="E174" s="15" t="str">
        <f>IF(SUM('Test Sample Data'!E$3:E$98)&gt;10,IF(AND(ISNUMBER('Test Sample Data'!E173),'Test Sample Data'!E173&lt;$B$1,'Test Sample Data'!E173&gt;0),'Test Sample Data'!E173,$B$1),"")</f>
        <v/>
      </c>
      <c r="F174" s="15" t="str">
        <f>IF(SUM('Test Sample Data'!F$3:F$98)&gt;10,IF(AND(ISNUMBER('Test Sample Data'!F173),'Test Sample Data'!F173&lt;$B$1,'Test Sample Data'!F173&gt;0),'Test Sample Data'!F173,$B$1),"")</f>
        <v/>
      </c>
      <c r="G174" s="15" t="str">
        <f>IF(SUM('Test Sample Data'!G$3:G$98)&gt;10,IF(AND(ISNUMBER('Test Sample Data'!G173),'Test Sample Data'!G173&lt;$B$1,'Test Sample Data'!G173&gt;0),'Test Sample Data'!G173,$B$1),"")</f>
        <v/>
      </c>
      <c r="H174" s="15" t="str">
        <f>IF(SUM('Test Sample Data'!H$3:H$98)&gt;10,IF(AND(ISNUMBER('Test Sample Data'!H173),'Test Sample Data'!H173&lt;$B$1,'Test Sample Data'!H173&gt;0),'Test Sample Data'!H173,$B$1),"")</f>
        <v/>
      </c>
      <c r="I174" s="15" t="str">
        <f>IF(SUM('Test Sample Data'!I$3:I$98)&gt;10,IF(AND(ISNUMBER('Test Sample Data'!I173),'Test Sample Data'!I173&lt;$B$1,'Test Sample Data'!I173&gt;0),'Test Sample Data'!I173,$B$1),"")</f>
        <v/>
      </c>
      <c r="J174" s="15" t="str">
        <f>IF(SUM('Test Sample Data'!J$3:J$98)&gt;10,IF(AND(ISNUMBER('Test Sample Data'!J173),'Test Sample Data'!J173&lt;$B$1,'Test Sample Data'!J173&gt;0),'Test Sample Data'!J173,$B$1),"")</f>
        <v/>
      </c>
      <c r="K174" s="15" t="str">
        <f>IF(SUM('Test Sample Data'!K$3:K$98)&gt;10,IF(AND(ISNUMBER('Test Sample Data'!K173),'Test Sample Data'!K173&lt;$B$1,'Test Sample Data'!K173&gt;0),'Test Sample Data'!K173,$B$1),"")</f>
        <v/>
      </c>
      <c r="L174" s="15" t="str">
        <f>IF(SUM('Test Sample Data'!L$3:L$98)&gt;10,IF(AND(ISNUMBER('Test Sample Data'!L173),'Test Sample Data'!L173&lt;$B$1,'Test Sample Data'!L173&gt;0),'Test Sample Data'!L173,$B$1),"")</f>
        <v/>
      </c>
      <c r="M174" s="15" t="str">
        <f>IF(SUM('Test Sample Data'!M$3:M$98)&gt;10,IF(AND(ISNUMBER('Test Sample Data'!M173),'Test Sample Data'!M173&lt;$B$1,'Test Sample Data'!M173&gt;0),'Test Sample Data'!M173,$B$1),"")</f>
        <v/>
      </c>
      <c r="N174" s="15" t="str">
        <f>'Gene Table'!D173</f>
        <v>NM_001565</v>
      </c>
      <c r="O174" s="14" t="s">
        <v>305</v>
      </c>
      <c r="P174" s="15" t="str">
        <f>IF(SUM('Control Sample Data'!D$3:D$98)&gt;10,IF(AND(ISNUMBER('Control Sample Data'!D173),'Control Sample Data'!D173&lt;$B$1,'Control Sample Data'!D173&gt;0),'Control Sample Data'!D173,$B$1),"")</f>
        <v/>
      </c>
      <c r="Q174" s="15" t="str">
        <f>IF(SUM('Control Sample Data'!E$3:E$98)&gt;10,IF(AND(ISNUMBER('Control Sample Data'!E173),'Control Sample Data'!E173&lt;$B$1,'Control Sample Data'!E173&gt;0),'Control Sample Data'!E173,$B$1),"")</f>
        <v/>
      </c>
      <c r="R174" s="15" t="str">
        <f>IF(SUM('Control Sample Data'!F$3:F$98)&gt;10,IF(AND(ISNUMBER('Control Sample Data'!F173),'Control Sample Data'!F173&lt;$B$1,'Control Sample Data'!F173&gt;0),'Control Sample Data'!F173,$B$1),"")</f>
        <v/>
      </c>
      <c r="S174" s="15" t="str">
        <f>IF(SUM('Control Sample Data'!G$3:G$98)&gt;10,IF(AND(ISNUMBER('Control Sample Data'!G173),'Control Sample Data'!G173&lt;$B$1,'Control Sample Data'!G173&gt;0),'Control Sample Data'!G173,$B$1),"")</f>
        <v/>
      </c>
      <c r="T174" s="15" t="str">
        <f>IF(SUM('Control Sample Data'!H$3:H$98)&gt;10,IF(AND(ISNUMBER('Control Sample Data'!H173),'Control Sample Data'!H173&lt;$B$1,'Control Sample Data'!H173&gt;0),'Control Sample Data'!H173,$B$1),"")</f>
        <v/>
      </c>
      <c r="U174" s="15" t="str">
        <f>IF(SUM('Control Sample Data'!I$3:I$98)&gt;10,IF(AND(ISNUMBER('Control Sample Data'!I173),'Control Sample Data'!I173&lt;$B$1,'Control Sample Data'!I173&gt;0),'Control Sample Data'!I173,$B$1),"")</f>
        <v/>
      </c>
      <c r="V174" s="15" t="str">
        <f>IF(SUM('Control Sample Data'!J$3:J$98)&gt;10,IF(AND(ISNUMBER('Control Sample Data'!J173),'Control Sample Data'!J173&lt;$B$1,'Control Sample Data'!J173&gt;0),'Control Sample Data'!J173,$B$1),"")</f>
        <v/>
      </c>
      <c r="W174" s="15" t="str">
        <f>IF(SUM('Control Sample Data'!K$3:K$98)&gt;10,IF(AND(ISNUMBER('Control Sample Data'!K173),'Control Sample Data'!K173&lt;$B$1,'Control Sample Data'!K173&gt;0),'Control Sample Data'!K173,$B$1),"")</f>
        <v/>
      </c>
      <c r="X174" s="15" t="str">
        <f>IF(SUM('Control Sample Data'!L$3:L$98)&gt;10,IF(AND(ISNUMBER('Control Sample Data'!L173),'Control Sample Data'!L173&lt;$B$1,'Control Sample Data'!L173&gt;0),'Control Sample Data'!L173,$B$1),"")</f>
        <v/>
      </c>
      <c r="Y174" s="15" t="str">
        <f>IF(SUM('Control Sample Data'!M$3:M$98)&gt;10,IF(AND(ISNUMBER('Control Sample Data'!M173),'Control Sample Data'!M173&lt;$B$1,'Control Sample Data'!M173&gt;0),'Control Sample Data'!M173,$B$1),"")</f>
        <v/>
      </c>
      <c r="AT174" s="34" t="str">
        <f t="shared" si="160"/>
        <v/>
      </c>
      <c r="AU174" s="34" t="str">
        <f t="shared" si="161"/>
        <v/>
      </c>
      <c r="AV174" s="34" t="str">
        <f t="shared" si="162"/>
        <v/>
      </c>
      <c r="AW174" s="34" t="str">
        <f t="shared" si="163"/>
        <v/>
      </c>
      <c r="AX174" s="34" t="str">
        <f t="shared" si="164"/>
        <v/>
      </c>
      <c r="AY174" s="34" t="str">
        <f t="shared" si="165"/>
        <v/>
      </c>
      <c r="AZ174" s="34" t="str">
        <f t="shared" si="166"/>
        <v/>
      </c>
      <c r="BA174" s="34" t="str">
        <f t="shared" si="167"/>
        <v/>
      </c>
      <c r="BB174" s="34" t="str">
        <f t="shared" si="168"/>
        <v/>
      </c>
      <c r="BC174" s="34" t="str">
        <f t="shared" si="169"/>
        <v/>
      </c>
      <c r="BD174" s="34" t="str">
        <f t="shared" si="172"/>
        <v/>
      </c>
      <c r="BE174" s="34" t="str">
        <f t="shared" si="173"/>
        <v/>
      </c>
      <c r="BF174" s="34" t="str">
        <f t="shared" si="174"/>
        <v/>
      </c>
      <c r="BG174" s="34" t="str">
        <f t="shared" si="175"/>
        <v/>
      </c>
      <c r="BH174" s="34" t="str">
        <f t="shared" si="176"/>
        <v/>
      </c>
      <c r="BI174" s="34" t="str">
        <f t="shared" si="177"/>
        <v/>
      </c>
      <c r="BJ174" s="34" t="str">
        <f t="shared" si="178"/>
        <v/>
      </c>
      <c r="BK174" s="34" t="str">
        <f t="shared" si="179"/>
        <v/>
      </c>
      <c r="BL174" s="34" t="str">
        <f t="shared" si="180"/>
        <v/>
      </c>
      <c r="BM174" s="34" t="str">
        <f t="shared" si="181"/>
        <v/>
      </c>
      <c r="BN174" s="36" t="e">
        <f t="shared" si="170"/>
        <v>#DIV/0!</v>
      </c>
      <c r="BO174" s="36" t="e">
        <f t="shared" si="171"/>
        <v>#DIV/0!</v>
      </c>
      <c r="BP174" s="37" t="str">
        <f t="shared" si="140"/>
        <v/>
      </c>
      <c r="BQ174" s="37" t="str">
        <f t="shared" si="141"/>
        <v/>
      </c>
      <c r="BR174" s="37" t="str">
        <f t="shared" si="142"/>
        <v/>
      </c>
      <c r="BS174" s="37" t="str">
        <f t="shared" si="143"/>
        <v/>
      </c>
      <c r="BT174" s="37" t="str">
        <f t="shared" si="144"/>
        <v/>
      </c>
      <c r="BU174" s="37" t="str">
        <f t="shared" si="145"/>
        <v/>
      </c>
      <c r="BV174" s="37" t="str">
        <f t="shared" si="146"/>
        <v/>
      </c>
      <c r="BW174" s="37" t="str">
        <f t="shared" si="147"/>
        <v/>
      </c>
      <c r="BX174" s="37" t="str">
        <f t="shared" si="148"/>
        <v/>
      </c>
      <c r="BY174" s="37" t="str">
        <f t="shared" si="149"/>
        <v/>
      </c>
      <c r="BZ174" s="37" t="str">
        <f t="shared" si="150"/>
        <v/>
      </c>
      <c r="CA174" s="37" t="str">
        <f t="shared" si="151"/>
        <v/>
      </c>
      <c r="CB174" s="37" t="str">
        <f t="shared" si="152"/>
        <v/>
      </c>
      <c r="CC174" s="37" t="str">
        <f t="shared" si="153"/>
        <v/>
      </c>
      <c r="CD174" s="37" t="str">
        <f t="shared" si="154"/>
        <v/>
      </c>
      <c r="CE174" s="37" t="str">
        <f t="shared" si="155"/>
        <v/>
      </c>
      <c r="CF174" s="37" t="str">
        <f t="shared" si="156"/>
        <v/>
      </c>
      <c r="CG174" s="37" t="str">
        <f t="shared" si="157"/>
        <v/>
      </c>
      <c r="CH174" s="37" t="str">
        <f t="shared" si="158"/>
        <v/>
      </c>
      <c r="CI174" s="37" t="str">
        <f t="shared" si="159"/>
        <v/>
      </c>
    </row>
    <row r="175" spans="1:87" ht="12.75">
      <c r="A175" s="16"/>
      <c r="B175" s="14" t="str">
        <f>IF('Gene Table'!D174="","",'Gene Table'!D174)</f>
        <v>NM_005536</v>
      </c>
      <c r="C175" s="14" t="s">
        <v>309</v>
      </c>
      <c r="D175" s="15" t="str">
        <f>IF(SUM('Test Sample Data'!D$3:D$98)&gt;10,IF(AND(ISNUMBER('Test Sample Data'!D174),'Test Sample Data'!D174&lt;$B$1,'Test Sample Data'!D174&gt;0),'Test Sample Data'!D174,$B$1),"")</f>
        <v/>
      </c>
      <c r="E175" s="15" t="str">
        <f>IF(SUM('Test Sample Data'!E$3:E$98)&gt;10,IF(AND(ISNUMBER('Test Sample Data'!E174),'Test Sample Data'!E174&lt;$B$1,'Test Sample Data'!E174&gt;0),'Test Sample Data'!E174,$B$1),"")</f>
        <v/>
      </c>
      <c r="F175" s="15" t="str">
        <f>IF(SUM('Test Sample Data'!F$3:F$98)&gt;10,IF(AND(ISNUMBER('Test Sample Data'!F174),'Test Sample Data'!F174&lt;$B$1,'Test Sample Data'!F174&gt;0),'Test Sample Data'!F174,$B$1),"")</f>
        <v/>
      </c>
      <c r="G175" s="15" t="str">
        <f>IF(SUM('Test Sample Data'!G$3:G$98)&gt;10,IF(AND(ISNUMBER('Test Sample Data'!G174),'Test Sample Data'!G174&lt;$B$1,'Test Sample Data'!G174&gt;0),'Test Sample Data'!G174,$B$1),"")</f>
        <v/>
      </c>
      <c r="H175" s="15" t="str">
        <f>IF(SUM('Test Sample Data'!H$3:H$98)&gt;10,IF(AND(ISNUMBER('Test Sample Data'!H174),'Test Sample Data'!H174&lt;$B$1,'Test Sample Data'!H174&gt;0),'Test Sample Data'!H174,$B$1),"")</f>
        <v/>
      </c>
      <c r="I175" s="15" t="str">
        <f>IF(SUM('Test Sample Data'!I$3:I$98)&gt;10,IF(AND(ISNUMBER('Test Sample Data'!I174),'Test Sample Data'!I174&lt;$B$1,'Test Sample Data'!I174&gt;0),'Test Sample Data'!I174,$B$1),"")</f>
        <v/>
      </c>
      <c r="J175" s="15" t="str">
        <f>IF(SUM('Test Sample Data'!J$3:J$98)&gt;10,IF(AND(ISNUMBER('Test Sample Data'!J174),'Test Sample Data'!J174&lt;$B$1,'Test Sample Data'!J174&gt;0),'Test Sample Data'!J174,$B$1),"")</f>
        <v/>
      </c>
      <c r="K175" s="15" t="str">
        <f>IF(SUM('Test Sample Data'!K$3:K$98)&gt;10,IF(AND(ISNUMBER('Test Sample Data'!K174),'Test Sample Data'!K174&lt;$B$1,'Test Sample Data'!K174&gt;0),'Test Sample Data'!K174,$B$1),"")</f>
        <v/>
      </c>
      <c r="L175" s="15" t="str">
        <f>IF(SUM('Test Sample Data'!L$3:L$98)&gt;10,IF(AND(ISNUMBER('Test Sample Data'!L174),'Test Sample Data'!L174&lt;$B$1,'Test Sample Data'!L174&gt;0),'Test Sample Data'!L174,$B$1),"")</f>
        <v/>
      </c>
      <c r="M175" s="15" t="str">
        <f>IF(SUM('Test Sample Data'!M$3:M$98)&gt;10,IF(AND(ISNUMBER('Test Sample Data'!M174),'Test Sample Data'!M174&lt;$B$1,'Test Sample Data'!M174&gt;0),'Test Sample Data'!M174,$B$1),"")</f>
        <v/>
      </c>
      <c r="N175" s="15" t="str">
        <f>'Gene Table'!D174</f>
        <v>NM_005536</v>
      </c>
      <c r="O175" s="14" t="s">
        <v>309</v>
      </c>
      <c r="P175" s="15" t="str">
        <f>IF(SUM('Control Sample Data'!D$3:D$98)&gt;10,IF(AND(ISNUMBER('Control Sample Data'!D174),'Control Sample Data'!D174&lt;$B$1,'Control Sample Data'!D174&gt;0),'Control Sample Data'!D174,$B$1),"")</f>
        <v/>
      </c>
      <c r="Q175" s="15" t="str">
        <f>IF(SUM('Control Sample Data'!E$3:E$98)&gt;10,IF(AND(ISNUMBER('Control Sample Data'!E174),'Control Sample Data'!E174&lt;$B$1,'Control Sample Data'!E174&gt;0),'Control Sample Data'!E174,$B$1),"")</f>
        <v/>
      </c>
      <c r="R175" s="15" t="str">
        <f>IF(SUM('Control Sample Data'!F$3:F$98)&gt;10,IF(AND(ISNUMBER('Control Sample Data'!F174),'Control Sample Data'!F174&lt;$B$1,'Control Sample Data'!F174&gt;0),'Control Sample Data'!F174,$B$1),"")</f>
        <v/>
      </c>
      <c r="S175" s="15" t="str">
        <f>IF(SUM('Control Sample Data'!G$3:G$98)&gt;10,IF(AND(ISNUMBER('Control Sample Data'!G174),'Control Sample Data'!G174&lt;$B$1,'Control Sample Data'!G174&gt;0),'Control Sample Data'!G174,$B$1),"")</f>
        <v/>
      </c>
      <c r="T175" s="15" t="str">
        <f>IF(SUM('Control Sample Data'!H$3:H$98)&gt;10,IF(AND(ISNUMBER('Control Sample Data'!H174),'Control Sample Data'!H174&lt;$B$1,'Control Sample Data'!H174&gt;0),'Control Sample Data'!H174,$B$1),"")</f>
        <v/>
      </c>
      <c r="U175" s="15" t="str">
        <f>IF(SUM('Control Sample Data'!I$3:I$98)&gt;10,IF(AND(ISNUMBER('Control Sample Data'!I174),'Control Sample Data'!I174&lt;$B$1,'Control Sample Data'!I174&gt;0),'Control Sample Data'!I174,$B$1),"")</f>
        <v/>
      </c>
      <c r="V175" s="15" t="str">
        <f>IF(SUM('Control Sample Data'!J$3:J$98)&gt;10,IF(AND(ISNUMBER('Control Sample Data'!J174),'Control Sample Data'!J174&lt;$B$1,'Control Sample Data'!J174&gt;0),'Control Sample Data'!J174,$B$1),"")</f>
        <v/>
      </c>
      <c r="W175" s="15" t="str">
        <f>IF(SUM('Control Sample Data'!K$3:K$98)&gt;10,IF(AND(ISNUMBER('Control Sample Data'!K174),'Control Sample Data'!K174&lt;$B$1,'Control Sample Data'!K174&gt;0),'Control Sample Data'!K174,$B$1),"")</f>
        <v/>
      </c>
      <c r="X175" s="15" t="str">
        <f>IF(SUM('Control Sample Data'!L$3:L$98)&gt;10,IF(AND(ISNUMBER('Control Sample Data'!L174),'Control Sample Data'!L174&lt;$B$1,'Control Sample Data'!L174&gt;0),'Control Sample Data'!L174,$B$1),"")</f>
        <v/>
      </c>
      <c r="Y175" s="15" t="str">
        <f>IF(SUM('Control Sample Data'!M$3:M$98)&gt;10,IF(AND(ISNUMBER('Control Sample Data'!M174),'Control Sample Data'!M174&lt;$B$1,'Control Sample Data'!M174&gt;0),'Control Sample Data'!M174,$B$1),"")</f>
        <v/>
      </c>
      <c r="AT175" s="34" t="str">
        <f t="shared" si="160"/>
        <v/>
      </c>
      <c r="AU175" s="34" t="str">
        <f t="shared" si="161"/>
        <v/>
      </c>
      <c r="AV175" s="34" t="str">
        <f t="shared" si="162"/>
        <v/>
      </c>
      <c r="AW175" s="34" t="str">
        <f t="shared" si="163"/>
        <v/>
      </c>
      <c r="AX175" s="34" t="str">
        <f t="shared" si="164"/>
        <v/>
      </c>
      <c r="AY175" s="34" t="str">
        <f t="shared" si="165"/>
        <v/>
      </c>
      <c r="AZ175" s="34" t="str">
        <f t="shared" si="166"/>
        <v/>
      </c>
      <c r="BA175" s="34" t="str">
        <f t="shared" si="167"/>
        <v/>
      </c>
      <c r="BB175" s="34" t="str">
        <f t="shared" si="168"/>
        <v/>
      </c>
      <c r="BC175" s="34" t="str">
        <f t="shared" si="169"/>
        <v/>
      </c>
      <c r="BD175" s="34" t="str">
        <f t="shared" si="172"/>
        <v/>
      </c>
      <c r="BE175" s="34" t="str">
        <f t="shared" si="173"/>
        <v/>
      </c>
      <c r="BF175" s="34" t="str">
        <f t="shared" si="174"/>
        <v/>
      </c>
      <c r="BG175" s="34" t="str">
        <f t="shared" si="175"/>
        <v/>
      </c>
      <c r="BH175" s="34" t="str">
        <f t="shared" si="176"/>
        <v/>
      </c>
      <c r="BI175" s="34" t="str">
        <f t="shared" si="177"/>
        <v/>
      </c>
      <c r="BJ175" s="34" t="str">
        <f t="shared" si="178"/>
        <v/>
      </c>
      <c r="BK175" s="34" t="str">
        <f t="shared" si="179"/>
        <v/>
      </c>
      <c r="BL175" s="34" t="str">
        <f t="shared" si="180"/>
        <v/>
      </c>
      <c r="BM175" s="34" t="str">
        <f t="shared" si="181"/>
        <v/>
      </c>
      <c r="BN175" s="36" t="e">
        <f t="shared" si="170"/>
        <v>#DIV/0!</v>
      </c>
      <c r="BO175" s="36" t="e">
        <f t="shared" si="171"/>
        <v>#DIV/0!</v>
      </c>
      <c r="BP175" s="37" t="str">
        <f t="shared" si="140"/>
        <v/>
      </c>
      <c r="BQ175" s="37" t="str">
        <f t="shared" si="141"/>
        <v/>
      </c>
      <c r="BR175" s="37" t="str">
        <f t="shared" si="142"/>
        <v/>
      </c>
      <c r="BS175" s="37" t="str">
        <f t="shared" si="143"/>
        <v/>
      </c>
      <c r="BT175" s="37" t="str">
        <f t="shared" si="144"/>
        <v/>
      </c>
      <c r="BU175" s="37" t="str">
        <f t="shared" si="145"/>
        <v/>
      </c>
      <c r="BV175" s="37" t="str">
        <f t="shared" si="146"/>
        <v/>
      </c>
      <c r="BW175" s="37" t="str">
        <f t="shared" si="147"/>
        <v/>
      </c>
      <c r="BX175" s="37" t="str">
        <f t="shared" si="148"/>
        <v/>
      </c>
      <c r="BY175" s="37" t="str">
        <f t="shared" si="149"/>
        <v/>
      </c>
      <c r="BZ175" s="37" t="str">
        <f t="shared" si="150"/>
        <v/>
      </c>
      <c r="CA175" s="37" t="str">
        <f t="shared" si="151"/>
        <v/>
      </c>
      <c r="CB175" s="37" t="str">
        <f t="shared" si="152"/>
        <v/>
      </c>
      <c r="CC175" s="37" t="str">
        <f t="shared" si="153"/>
        <v/>
      </c>
      <c r="CD175" s="37" t="str">
        <f t="shared" si="154"/>
        <v/>
      </c>
      <c r="CE175" s="37" t="str">
        <f t="shared" si="155"/>
        <v/>
      </c>
      <c r="CF175" s="37" t="str">
        <f t="shared" si="156"/>
        <v/>
      </c>
      <c r="CG175" s="37" t="str">
        <f t="shared" si="157"/>
        <v/>
      </c>
      <c r="CH175" s="37" t="str">
        <f t="shared" si="158"/>
        <v/>
      </c>
      <c r="CI175" s="37" t="str">
        <f t="shared" si="159"/>
        <v/>
      </c>
    </row>
    <row r="176" spans="1:87" ht="12.75">
      <c r="A176" s="16"/>
      <c r="B176" s="14" t="str">
        <f>IF('Gene Table'!D175="","",'Gene Table'!D175)</f>
        <v>NM_005535</v>
      </c>
      <c r="C176" s="14" t="s">
        <v>313</v>
      </c>
      <c r="D176" s="15" t="str">
        <f>IF(SUM('Test Sample Data'!D$3:D$98)&gt;10,IF(AND(ISNUMBER('Test Sample Data'!D175),'Test Sample Data'!D175&lt;$B$1,'Test Sample Data'!D175&gt;0),'Test Sample Data'!D175,$B$1),"")</f>
        <v/>
      </c>
      <c r="E176" s="15" t="str">
        <f>IF(SUM('Test Sample Data'!E$3:E$98)&gt;10,IF(AND(ISNUMBER('Test Sample Data'!E175),'Test Sample Data'!E175&lt;$B$1,'Test Sample Data'!E175&gt;0),'Test Sample Data'!E175,$B$1),"")</f>
        <v/>
      </c>
      <c r="F176" s="15" t="str">
        <f>IF(SUM('Test Sample Data'!F$3:F$98)&gt;10,IF(AND(ISNUMBER('Test Sample Data'!F175),'Test Sample Data'!F175&lt;$B$1,'Test Sample Data'!F175&gt;0),'Test Sample Data'!F175,$B$1),"")</f>
        <v/>
      </c>
      <c r="G176" s="15" t="str">
        <f>IF(SUM('Test Sample Data'!G$3:G$98)&gt;10,IF(AND(ISNUMBER('Test Sample Data'!G175),'Test Sample Data'!G175&lt;$B$1,'Test Sample Data'!G175&gt;0),'Test Sample Data'!G175,$B$1),"")</f>
        <v/>
      </c>
      <c r="H176" s="15" t="str">
        <f>IF(SUM('Test Sample Data'!H$3:H$98)&gt;10,IF(AND(ISNUMBER('Test Sample Data'!H175),'Test Sample Data'!H175&lt;$B$1,'Test Sample Data'!H175&gt;0),'Test Sample Data'!H175,$B$1),"")</f>
        <v/>
      </c>
      <c r="I176" s="15" t="str">
        <f>IF(SUM('Test Sample Data'!I$3:I$98)&gt;10,IF(AND(ISNUMBER('Test Sample Data'!I175),'Test Sample Data'!I175&lt;$B$1,'Test Sample Data'!I175&gt;0),'Test Sample Data'!I175,$B$1),"")</f>
        <v/>
      </c>
      <c r="J176" s="15" t="str">
        <f>IF(SUM('Test Sample Data'!J$3:J$98)&gt;10,IF(AND(ISNUMBER('Test Sample Data'!J175),'Test Sample Data'!J175&lt;$B$1,'Test Sample Data'!J175&gt;0),'Test Sample Data'!J175,$B$1),"")</f>
        <v/>
      </c>
      <c r="K176" s="15" t="str">
        <f>IF(SUM('Test Sample Data'!K$3:K$98)&gt;10,IF(AND(ISNUMBER('Test Sample Data'!K175),'Test Sample Data'!K175&lt;$B$1,'Test Sample Data'!K175&gt;0),'Test Sample Data'!K175,$B$1),"")</f>
        <v/>
      </c>
      <c r="L176" s="15" t="str">
        <f>IF(SUM('Test Sample Data'!L$3:L$98)&gt;10,IF(AND(ISNUMBER('Test Sample Data'!L175),'Test Sample Data'!L175&lt;$B$1,'Test Sample Data'!L175&gt;0),'Test Sample Data'!L175,$B$1),"")</f>
        <v/>
      </c>
      <c r="M176" s="15" t="str">
        <f>IF(SUM('Test Sample Data'!M$3:M$98)&gt;10,IF(AND(ISNUMBER('Test Sample Data'!M175),'Test Sample Data'!M175&lt;$B$1,'Test Sample Data'!M175&gt;0),'Test Sample Data'!M175,$B$1),"")</f>
        <v/>
      </c>
      <c r="N176" s="15" t="str">
        <f>'Gene Table'!D175</f>
        <v>NM_005535</v>
      </c>
      <c r="O176" s="14" t="s">
        <v>313</v>
      </c>
      <c r="P176" s="15" t="str">
        <f>IF(SUM('Control Sample Data'!D$3:D$98)&gt;10,IF(AND(ISNUMBER('Control Sample Data'!D175),'Control Sample Data'!D175&lt;$B$1,'Control Sample Data'!D175&gt;0),'Control Sample Data'!D175,$B$1),"")</f>
        <v/>
      </c>
      <c r="Q176" s="15" t="str">
        <f>IF(SUM('Control Sample Data'!E$3:E$98)&gt;10,IF(AND(ISNUMBER('Control Sample Data'!E175),'Control Sample Data'!E175&lt;$B$1,'Control Sample Data'!E175&gt;0),'Control Sample Data'!E175,$B$1),"")</f>
        <v/>
      </c>
      <c r="R176" s="15" t="str">
        <f>IF(SUM('Control Sample Data'!F$3:F$98)&gt;10,IF(AND(ISNUMBER('Control Sample Data'!F175),'Control Sample Data'!F175&lt;$B$1,'Control Sample Data'!F175&gt;0),'Control Sample Data'!F175,$B$1),"")</f>
        <v/>
      </c>
      <c r="S176" s="15" t="str">
        <f>IF(SUM('Control Sample Data'!G$3:G$98)&gt;10,IF(AND(ISNUMBER('Control Sample Data'!G175),'Control Sample Data'!G175&lt;$B$1,'Control Sample Data'!G175&gt;0),'Control Sample Data'!G175,$B$1),"")</f>
        <v/>
      </c>
      <c r="T176" s="15" t="str">
        <f>IF(SUM('Control Sample Data'!H$3:H$98)&gt;10,IF(AND(ISNUMBER('Control Sample Data'!H175),'Control Sample Data'!H175&lt;$B$1,'Control Sample Data'!H175&gt;0),'Control Sample Data'!H175,$B$1),"")</f>
        <v/>
      </c>
      <c r="U176" s="15" t="str">
        <f>IF(SUM('Control Sample Data'!I$3:I$98)&gt;10,IF(AND(ISNUMBER('Control Sample Data'!I175),'Control Sample Data'!I175&lt;$B$1,'Control Sample Data'!I175&gt;0),'Control Sample Data'!I175,$B$1),"")</f>
        <v/>
      </c>
      <c r="V176" s="15" t="str">
        <f>IF(SUM('Control Sample Data'!J$3:J$98)&gt;10,IF(AND(ISNUMBER('Control Sample Data'!J175),'Control Sample Data'!J175&lt;$B$1,'Control Sample Data'!J175&gt;0),'Control Sample Data'!J175,$B$1),"")</f>
        <v/>
      </c>
      <c r="W176" s="15" t="str">
        <f>IF(SUM('Control Sample Data'!K$3:K$98)&gt;10,IF(AND(ISNUMBER('Control Sample Data'!K175),'Control Sample Data'!K175&lt;$B$1,'Control Sample Data'!K175&gt;0),'Control Sample Data'!K175,$B$1),"")</f>
        <v/>
      </c>
      <c r="X176" s="15" t="str">
        <f>IF(SUM('Control Sample Data'!L$3:L$98)&gt;10,IF(AND(ISNUMBER('Control Sample Data'!L175),'Control Sample Data'!L175&lt;$B$1,'Control Sample Data'!L175&gt;0),'Control Sample Data'!L175,$B$1),"")</f>
        <v/>
      </c>
      <c r="Y176" s="15" t="str">
        <f>IF(SUM('Control Sample Data'!M$3:M$98)&gt;10,IF(AND(ISNUMBER('Control Sample Data'!M175),'Control Sample Data'!M175&lt;$B$1,'Control Sample Data'!M175&gt;0),'Control Sample Data'!M175,$B$1),"")</f>
        <v/>
      </c>
      <c r="AT176" s="34" t="str">
        <f t="shared" si="160"/>
        <v/>
      </c>
      <c r="AU176" s="34" t="str">
        <f t="shared" si="161"/>
        <v/>
      </c>
      <c r="AV176" s="34" t="str">
        <f t="shared" si="162"/>
        <v/>
      </c>
      <c r="AW176" s="34" t="str">
        <f t="shared" si="163"/>
        <v/>
      </c>
      <c r="AX176" s="34" t="str">
        <f t="shared" si="164"/>
        <v/>
      </c>
      <c r="AY176" s="34" t="str">
        <f t="shared" si="165"/>
        <v/>
      </c>
      <c r="AZ176" s="34" t="str">
        <f t="shared" si="166"/>
        <v/>
      </c>
      <c r="BA176" s="34" t="str">
        <f t="shared" si="167"/>
        <v/>
      </c>
      <c r="BB176" s="34" t="str">
        <f t="shared" si="168"/>
        <v/>
      </c>
      <c r="BC176" s="34" t="str">
        <f t="shared" si="169"/>
        <v/>
      </c>
      <c r="BD176" s="34" t="str">
        <f t="shared" si="172"/>
        <v/>
      </c>
      <c r="BE176" s="34" t="str">
        <f t="shared" si="173"/>
        <v/>
      </c>
      <c r="BF176" s="34" t="str">
        <f t="shared" si="174"/>
        <v/>
      </c>
      <c r="BG176" s="34" t="str">
        <f t="shared" si="175"/>
        <v/>
      </c>
      <c r="BH176" s="34" t="str">
        <f t="shared" si="176"/>
        <v/>
      </c>
      <c r="BI176" s="34" t="str">
        <f t="shared" si="177"/>
        <v/>
      </c>
      <c r="BJ176" s="34" t="str">
        <f t="shared" si="178"/>
        <v/>
      </c>
      <c r="BK176" s="34" t="str">
        <f t="shared" si="179"/>
        <v/>
      </c>
      <c r="BL176" s="34" t="str">
        <f t="shared" si="180"/>
        <v/>
      </c>
      <c r="BM176" s="34" t="str">
        <f t="shared" si="181"/>
        <v/>
      </c>
      <c r="BN176" s="36" t="e">
        <f t="shared" si="170"/>
        <v>#DIV/0!</v>
      </c>
      <c r="BO176" s="36" t="e">
        <f t="shared" si="171"/>
        <v>#DIV/0!</v>
      </c>
      <c r="BP176" s="37" t="str">
        <f t="shared" si="140"/>
        <v/>
      </c>
      <c r="BQ176" s="37" t="str">
        <f t="shared" si="141"/>
        <v/>
      </c>
      <c r="BR176" s="37" t="str">
        <f t="shared" si="142"/>
        <v/>
      </c>
      <c r="BS176" s="37" t="str">
        <f t="shared" si="143"/>
        <v/>
      </c>
      <c r="BT176" s="37" t="str">
        <f t="shared" si="144"/>
        <v/>
      </c>
      <c r="BU176" s="37" t="str">
        <f t="shared" si="145"/>
        <v/>
      </c>
      <c r="BV176" s="37" t="str">
        <f t="shared" si="146"/>
        <v/>
      </c>
      <c r="BW176" s="37" t="str">
        <f t="shared" si="147"/>
        <v/>
      </c>
      <c r="BX176" s="37" t="str">
        <f t="shared" si="148"/>
        <v/>
      </c>
      <c r="BY176" s="37" t="str">
        <f t="shared" si="149"/>
        <v/>
      </c>
      <c r="BZ176" s="37" t="str">
        <f t="shared" si="150"/>
        <v/>
      </c>
      <c r="CA176" s="37" t="str">
        <f t="shared" si="151"/>
        <v/>
      </c>
      <c r="CB176" s="37" t="str">
        <f t="shared" si="152"/>
        <v/>
      </c>
      <c r="CC176" s="37" t="str">
        <f t="shared" si="153"/>
        <v/>
      </c>
      <c r="CD176" s="37" t="str">
        <f t="shared" si="154"/>
        <v/>
      </c>
      <c r="CE176" s="37" t="str">
        <f t="shared" si="155"/>
        <v/>
      </c>
      <c r="CF176" s="37" t="str">
        <f t="shared" si="156"/>
        <v/>
      </c>
      <c r="CG176" s="37" t="str">
        <f t="shared" si="157"/>
        <v/>
      </c>
      <c r="CH176" s="37" t="str">
        <f t="shared" si="158"/>
        <v/>
      </c>
      <c r="CI176" s="37" t="str">
        <f t="shared" si="159"/>
        <v/>
      </c>
    </row>
    <row r="177" spans="1:87" ht="12.75">
      <c r="A177" s="16"/>
      <c r="B177" s="14" t="str">
        <f>IF('Gene Table'!D176="","",'Gene Table'!D176)</f>
        <v>NM_000584</v>
      </c>
      <c r="C177" s="14" t="s">
        <v>317</v>
      </c>
      <c r="D177" s="15" t="str">
        <f>IF(SUM('Test Sample Data'!D$3:D$98)&gt;10,IF(AND(ISNUMBER('Test Sample Data'!D176),'Test Sample Data'!D176&lt;$B$1,'Test Sample Data'!D176&gt;0),'Test Sample Data'!D176,$B$1),"")</f>
        <v/>
      </c>
      <c r="E177" s="15" t="str">
        <f>IF(SUM('Test Sample Data'!E$3:E$98)&gt;10,IF(AND(ISNUMBER('Test Sample Data'!E176),'Test Sample Data'!E176&lt;$B$1,'Test Sample Data'!E176&gt;0),'Test Sample Data'!E176,$B$1),"")</f>
        <v/>
      </c>
      <c r="F177" s="15" t="str">
        <f>IF(SUM('Test Sample Data'!F$3:F$98)&gt;10,IF(AND(ISNUMBER('Test Sample Data'!F176),'Test Sample Data'!F176&lt;$B$1,'Test Sample Data'!F176&gt;0),'Test Sample Data'!F176,$B$1),"")</f>
        <v/>
      </c>
      <c r="G177" s="15" t="str">
        <f>IF(SUM('Test Sample Data'!G$3:G$98)&gt;10,IF(AND(ISNUMBER('Test Sample Data'!G176),'Test Sample Data'!G176&lt;$B$1,'Test Sample Data'!G176&gt;0),'Test Sample Data'!G176,$B$1),"")</f>
        <v/>
      </c>
      <c r="H177" s="15" t="str">
        <f>IF(SUM('Test Sample Data'!H$3:H$98)&gt;10,IF(AND(ISNUMBER('Test Sample Data'!H176),'Test Sample Data'!H176&lt;$B$1,'Test Sample Data'!H176&gt;0),'Test Sample Data'!H176,$B$1),"")</f>
        <v/>
      </c>
      <c r="I177" s="15" t="str">
        <f>IF(SUM('Test Sample Data'!I$3:I$98)&gt;10,IF(AND(ISNUMBER('Test Sample Data'!I176),'Test Sample Data'!I176&lt;$B$1,'Test Sample Data'!I176&gt;0),'Test Sample Data'!I176,$B$1),"")</f>
        <v/>
      </c>
      <c r="J177" s="15" t="str">
        <f>IF(SUM('Test Sample Data'!J$3:J$98)&gt;10,IF(AND(ISNUMBER('Test Sample Data'!J176),'Test Sample Data'!J176&lt;$B$1,'Test Sample Data'!J176&gt;0),'Test Sample Data'!J176,$B$1),"")</f>
        <v/>
      </c>
      <c r="K177" s="15" t="str">
        <f>IF(SUM('Test Sample Data'!K$3:K$98)&gt;10,IF(AND(ISNUMBER('Test Sample Data'!K176),'Test Sample Data'!K176&lt;$B$1,'Test Sample Data'!K176&gt;0),'Test Sample Data'!K176,$B$1),"")</f>
        <v/>
      </c>
      <c r="L177" s="15" t="str">
        <f>IF(SUM('Test Sample Data'!L$3:L$98)&gt;10,IF(AND(ISNUMBER('Test Sample Data'!L176),'Test Sample Data'!L176&lt;$B$1,'Test Sample Data'!L176&gt;0),'Test Sample Data'!L176,$B$1),"")</f>
        <v/>
      </c>
      <c r="M177" s="15" t="str">
        <f>IF(SUM('Test Sample Data'!M$3:M$98)&gt;10,IF(AND(ISNUMBER('Test Sample Data'!M176),'Test Sample Data'!M176&lt;$B$1,'Test Sample Data'!M176&gt;0),'Test Sample Data'!M176,$B$1),"")</f>
        <v/>
      </c>
      <c r="N177" s="15" t="str">
        <f>'Gene Table'!D176</f>
        <v>NM_000584</v>
      </c>
      <c r="O177" s="14" t="s">
        <v>317</v>
      </c>
      <c r="P177" s="15" t="str">
        <f>IF(SUM('Control Sample Data'!D$3:D$98)&gt;10,IF(AND(ISNUMBER('Control Sample Data'!D176),'Control Sample Data'!D176&lt;$B$1,'Control Sample Data'!D176&gt;0),'Control Sample Data'!D176,$B$1),"")</f>
        <v/>
      </c>
      <c r="Q177" s="15" t="str">
        <f>IF(SUM('Control Sample Data'!E$3:E$98)&gt;10,IF(AND(ISNUMBER('Control Sample Data'!E176),'Control Sample Data'!E176&lt;$B$1,'Control Sample Data'!E176&gt;0),'Control Sample Data'!E176,$B$1),"")</f>
        <v/>
      </c>
      <c r="R177" s="15" t="str">
        <f>IF(SUM('Control Sample Data'!F$3:F$98)&gt;10,IF(AND(ISNUMBER('Control Sample Data'!F176),'Control Sample Data'!F176&lt;$B$1,'Control Sample Data'!F176&gt;0),'Control Sample Data'!F176,$B$1),"")</f>
        <v/>
      </c>
      <c r="S177" s="15" t="str">
        <f>IF(SUM('Control Sample Data'!G$3:G$98)&gt;10,IF(AND(ISNUMBER('Control Sample Data'!G176),'Control Sample Data'!G176&lt;$B$1,'Control Sample Data'!G176&gt;0),'Control Sample Data'!G176,$B$1),"")</f>
        <v/>
      </c>
      <c r="T177" s="15" t="str">
        <f>IF(SUM('Control Sample Data'!H$3:H$98)&gt;10,IF(AND(ISNUMBER('Control Sample Data'!H176),'Control Sample Data'!H176&lt;$B$1,'Control Sample Data'!H176&gt;0),'Control Sample Data'!H176,$B$1),"")</f>
        <v/>
      </c>
      <c r="U177" s="15" t="str">
        <f>IF(SUM('Control Sample Data'!I$3:I$98)&gt;10,IF(AND(ISNUMBER('Control Sample Data'!I176),'Control Sample Data'!I176&lt;$B$1,'Control Sample Data'!I176&gt;0),'Control Sample Data'!I176,$B$1),"")</f>
        <v/>
      </c>
      <c r="V177" s="15" t="str">
        <f>IF(SUM('Control Sample Data'!J$3:J$98)&gt;10,IF(AND(ISNUMBER('Control Sample Data'!J176),'Control Sample Data'!J176&lt;$B$1,'Control Sample Data'!J176&gt;0),'Control Sample Data'!J176,$B$1),"")</f>
        <v/>
      </c>
      <c r="W177" s="15" t="str">
        <f>IF(SUM('Control Sample Data'!K$3:K$98)&gt;10,IF(AND(ISNUMBER('Control Sample Data'!K176),'Control Sample Data'!K176&lt;$B$1,'Control Sample Data'!K176&gt;0),'Control Sample Data'!K176,$B$1),"")</f>
        <v/>
      </c>
      <c r="X177" s="15" t="str">
        <f>IF(SUM('Control Sample Data'!L$3:L$98)&gt;10,IF(AND(ISNUMBER('Control Sample Data'!L176),'Control Sample Data'!L176&lt;$B$1,'Control Sample Data'!L176&gt;0),'Control Sample Data'!L176,$B$1),"")</f>
        <v/>
      </c>
      <c r="Y177" s="15" t="str">
        <f>IF(SUM('Control Sample Data'!M$3:M$98)&gt;10,IF(AND(ISNUMBER('Control Sample Data'!M176),'Control Sample Data'!M176&lt;$B$1,'Control Sample Data'!M176&gt;0),'Control Sample Data'!M176,$B$1),"")</f>
        <v/>
      </c>
      <c r="AT177" s="34" t="str">
        <f t="shared" si="160"/>
        <v/>
      </c>
      <c r="AU177" s="34" t="str">
        <f t="shared" si="161"/>
        <v/>
      </c>
      <c r="AV177" s="34" t="str">
        <f t="shared" si="162"/>
        <v/>
      </c>
      <c r="AW177" s="34" t="str">
        <f t="shared" si="163"/>
        <v/>
      </c>
      <c r="AX177" s="34" t="str">
        <f t="shared" si="164"/>
        <v/>
      </c>
      <c r="AY177" s="34" t="str">
        <f t="shared" si="165"/>
        <v/>
      </c>
      <c r="AZ177" s="34" t="str">
        <f t="shared" si="166"/>
        <v/>
      </c>
      <c r="BA177" s="34" t="str">
        <f t="shared" si="167"/>
        <v/>
      </c>
      <c r="BB177" s="34" t="str">
        <f t="shared" si="168"/>
        <v/>
      </c>
      <c r="BC177" s="34" t="str">
        <f t="shared" si="169"/>
        <v/>
      </c>
      <c r="BD177" s="34" t="str">
        <f t="shared" si="172"/>
        <v/>
      </c>
      <c r="BE177" s="34" t="str">
        <f t="shared" si="173"/>
        <v/>
      </c>
      <c r="BF177" s="34" t="str">
        <f t="shared" si="174"/>
        <v/>
      </c>
      <c r="BG177" s="34" t="str">
        <f t="shared" si="175"/>
        <v/>
      </c>
      <c r="BH177" s="34" t="str">
        <f t="shared" si="176"/>
        <v/>
      </c>
      <c r="BI177" s="34" t="str">
        <f t="shared" si="177"/>
        <v/>
      </c>
      <c r="BJ177" s="34" t="str">
        <f t="shared" si="178"/>
        <v/>
      </c>
      <c r="BK177" s="34" t="str">
        <f t="shared" si="179"/>
        <v/>
      </c>
      <c r="BL177" s="34" t="str">
        <f t="shared" si="180"/>
        <v/>
      </c>
      <c r="BM177" s="34" t="str">
        <f t="shared" si="181"/>
        <v/>
      </c>
      <c r="BN177" s="36" t="e">
        <f t="shared" si="170"/>
        <v>#DIV/0!</v>
      </c>
      <c r="BO177" s="36" t="e">
        <f t="shared" si="171"/>
        <v>#DIV/0!</v>
      </c>
      <c r="BP177" s="37" t="str">
        <f t="shared" si="140"/>
        <v/>
      </c>
      <c r="BQ177" s="37" t="str">
        <f t="shared" si="141"/>
        <v/>
      </c>
      <c r="BR177" s="37" t="str">
        <f t="shared" si="142"/>
        <v/>
      </c>
      <c r="BS177" s="37" t="str">
        <f t="shared" si="143"/>
        <v/>
      </c>
      <c r="BT177" s="37" t="str">
        <f t="shared" si="144"/>
        <v/>
      </c>
      <c r="BU177" s="37" t="str">
        <f t="shared" si="145"/>
        <v/>
      </c>
      <c r="BV177" s="37" t="str">
        <f t="shared" si="146"/>
        <v/>
      </c>
      <c r="BW177" s="37" t="str">
        <f t="shared" si="147"/>
        <v/>
      </c>
      <c r="BX177" s="37" t="str">
        <f t="shared" si="148"/>
        <v/>
      </c>
      <c r="BY177" s="37" t="str">
        <f t="shared" si="149"/>
        <v/>
      </c>
      <c r="BZ177" s="37" t="str">
        <f t="shared" si="150"/>
        <v/>
      </c>
      <c r="CA177" s="37" t="str">
        <f t="shared" si="151"/>
        <v/>
      </c>
      <c r="CB177" s="37" t="str">
        <f t="shared" si="152"/>
        <v/>
      </c>
      <c r="CC177" s="37" t="str">
        <f t="shared" si="153"/>
        <v/>
      </c>
      <c r="CD177" s="37" t="str">
        <f t="shared" si="154"/>
        <v/>
      </c>
      <c r="CE177" s="37" t="str">
        <f t="shared" si="155"/>
        <v/>
      </c>
      <c r="CF177" s="37" t="str">
        <f t="shared" si="156"/>
        <v/>
      </c>
      <c r="CG177" s="37" t="str">
        <f t="shared" si="157"/>
        <v/>
      </c>
      <c r="CH177" s="37" t="str">
        <f t="shared" si="158"/>
        <v/>
      </c>
      <c r="CI177" s="37" t="str">
        <f t="shared" si="159"/>
        <v/>
      </c>
    </row>
    <row r="178" spans="1:87" ht="12.75">
      <c r="A178" s="16"/>
      <c r="B178" s="14" t="str">
        <f>IF('Gene Table'!D177="","",'Gene Table'!D177)</f>
        <v>NM_000639</v>
      </c>
      <c r="C178" s="14" t="s">
        <v>321</v>
      </c>
      <c r="D178" s="15" t="str">
        <f>IF(SUM('Test Sample Data'!D$3:D$98)&gt;10,IF(AND(ISNUMBER('Test Sample Data'!D177),'Test Sample Data'!D177&lt;$B$1,'Test Sample Data'!D177&gt;0),'Test Sample Data'!D177,$B$1),"")</f>
        <v/>
      </c>
      <c r="E178" s="15" t="str">
        <f>IF(SUM('Test Sample Data'!E$3:E$98)&gt;10,IF(AND(ISNUMBER('Test Sample Data'!E177),'Test Sample Data'!E177&lt;$B$1,'Test Sample Data'!E177&gt;0),'Test Sample Data'!E177,$B$1),"")</f>
        <v/>
      </c>
      <c r="F178" s="15" t="str">
        <f>IF(SUM('Test Sample Data'!F$3:F$98)&gt;10,IF(AND(ISNUMBER('Test Sample Data'!F177),'Test Sample Data'!F177&lt;$B$1,'Test Sample Data'!F177&gt;0),'Test Sample Data'!F177,$B$1),"")</f>
        <v/>
      </c>
      <c r="G178" s="15" t="str">
        <f>IF(SUM('Test Sample Data'!G$3:G$98)&gt;10,IF(AND(ISNUMBER('Test Sample Data'!G177),'Test Sample Data'!G177&lt;$B$1,'Test Sample Data'!G177&gt;0),'Test Sample Data'!G177,$B$1),"")</f>
        <v/>
      </c>
      <c r="H178" s="15" t="str">
        <f>IF(SUM('Test Sample Data'!H$3:H$98)&gt;10,IF(AND(ISNUMBER('Test Sample Data'!H177),'Test Sample Data'!H177&lt;$B$1,'Test Sample Data'!H177&gt;0),'Test Sample Data'!H177,$B$1),"")</f>
        <v/>
      </c>
      <c r="I178" s="15" t="str">
        <f>IF(SUM('Test Sample Data'!I$3:I$98)&gt;10,IF(AND(ISNUMBER('Test Sample Data'!I177),'Test Sample Data'!I177&lt;$B$1,'Test Sample Data'!I177&gt;0),'Test Sample Data'!I177,$B$1),"")</f>
        <v/>
      </c>
      <c r="J178" s="15" t="str">
        <f>IF(SUM('Test Sample Data'!J$3:J$98)&gt;10,IF(AND(ISNUMBER('Test Sample Data'!J177),'Test Sample Data'!J177&lt;$B$1,'Test Sample Data'!J177&gt;0),'Test Sample Data'!J177,$B$1),"")</f>
        <v/>
      </c>
      <c r="K178" s="15" t="str">
        <f>IF(SUM('Test Sample Data'!K$3:K$98)&gt;10,IF(AND(ISNUMBER('Test Sample Data'!K177),'Test Sample Data'!K177&lt;$B$1,'Test Sample Data'!K177&gt;0),'Test Sample Data'!K177,$B$1),"")</f>
        <v/>
      </c>
      <c r="L178" s="15" t="str">
        <f>IF(SUM('Test Sample Data'!L$3:L$98)&gt;10,IF(AND(ISNUMBER('Test Sample Data'!L177),'Test Sample Data'!L177&lt;$B$1,'Test Sample Data'!L177&gt;0),'Test Sample Data'!L177,$B$1),"")</f>
        <v/>
      </c>
      <c r="M178" s="15" t="str">
        <f>IF(SUM('Test Sample Data'!M$3:M$98)&gt;10,IF(AND(ISNUMBER('Test Sample Data'!M177),'Test Sample Data'!M177&lt;$B$1,'Test Sample Data'!M177&gt;0),'Test Sample Data'!M177,$B$1),"")</f>
        <v/>
      </c>
      <c r="N178" s="15" t="str">
        <f>'Gene Table'!D177</f>
        <v>NM_000639</v>
      </c>
      <c r="O178" s="14" t="s">
        <v>321</v>
      </c>
      <c r="P178" s="15" t="str">
        <f>IF(SUM('Control Sample Data'!D$3:D$98)&gt;10,IF(AND(ISNUMBER('Control Sample Data'!D177),'Control Sample Data'!D177&lt;$B$1,'Control Sample Data'!D177&gt;0),'Control Sample Data'!D177,$B$1),"")</f>
        <v/>
      </c>
      <c r="Q178" s="15" t="str">
        <f>IF(SUM('Control Sample Data'!E$3:E$98)&gt;10,IF(AND(ISNUMBER('Control Sample Data'!E177),'Control Sample Data'!E177&lt;$B$1,'Control Sample Data'!E177&gt;0),'Control Sample Data'!E177,$B$1),"")</f>
        <v/>
      </c>
      <c r="R178" s="15" t="str">
        <f>IF(SUM('Control Sample Data'!F$3:F$98)&gt;10,IF(AND(ISNUMBER('Control Sample Data'!F177),'Control Sample Data'!F177&lt;$B$1,'Control Sample Data'!F177&gt;0),'Control Sample Data'!F177,$B$1),"")</f>
        <v/>
      </c>
      <c r="S178" s="15" t="str">
        <f>IF(SUM('Control Sample Data'!G$3:G$98)&gt;10,IF(AND(ISNUMBER('Control Sample Data'!G177),'Control Sample Data'!G177&lt;$B$1,'Control Sample Data'!G177&gt;0),'Control Sample Data'!G177,$B$1),"")</f>
        <v/>
      </c>
      <c r="T178" s="15" t="str">
        <f>IF(SUM('Control Sample Data'!H$3:H$98)&gt;10,IF(AND(ISNUMBER('Control Sample Data'!H177),'Control Sample Data'!H177&lt;$B$1,'Control Sample Data'!H177&gt;0),'Control Sample Data'!H177,$B$1),"")</f>
        <v/>
      </c>
      <c r="U178" s="15" t="str">
        <f>IF(SUM('Control Sample Data'!I$3:I$98)&gt;10,IF(AND(ISNUMBER('Control Sample Data'!I177),'Control Sample Data'!I177&lt;$B$1,'Control Sample Data'!I177&gt;0),'Control Sample Data'!I177,$B$1),"")</f>
        <v/>
      </c>
      <c r="V178" s="15" t="str">
        <f>IF(SUM('Control Sample Data'!J$3:J$98)&gt;10,IF(AND(ISNUMBER('Control Sample Data'!J177),'Control Sample Data'!J177&lt;$B$1,'Control Sample Data'!J177&gt;0),'Control Sample Data'!J177,$B$1),"")</f>
        <v/>
      </c>
      <c r="W178" s="15" t="str">
        <f>IF(SUM('Control Sample Data'!K$3:K$98)&gt;10,IF(AND(ISNUMBER('Control Sample Data'!K177),'Control Sample Data'!K177&lt;$B$1,'Control Sample Data'!K177&gt;0),'Control Sample Data'!K177,$B$1),"")</f>
        <v/>
      </c>
      <c r="X178" s="15" t="str">
        <f>IF(SUM('Control Sample Data'!L$3:L$98)&gt;10,IF(AND(ISNUMBER('Control Sample Data'!L177),'Control Sample Data'!L177&lt;$B$1,'Control Sample Data'!L177&gt;0),'Control Sample Data'!L177,$B$1),"")</f>
        <v/>
      </c>
      <c r="Y178" s="15" t="str">
        <f>IF(SUM('Control Sample Data'!M$3:M$98)&gt;10,IF(AND(ISNUMBER('Control Sample Data'!M177),'Control Sample Data'!M177&lt;$B$1,'Control Sample Data'!M177&gt;0),'Control Sample Data'!M177,$B$1),"")</f>
        <v/>
      </c>
      <c r="AT178" s="34" t="str">
        <f t="shared" si="160"/>
        <v/>
      </c>
      <c r="AU178" s="34" t="str">
        <f t="shared" si="161"/>
        <v/>
      </c>
      <c r="AV178" s="34" t="str">
        <f t="shared" si="162"/>
        <v/>
      </c>
      <c r="AW178" s="34" t="str">
        <f t="shared" si="163"/>
        <v/>
      </c>
      <c r="AX178" s="34" t="str">
        <f t="shared" si="164"/>
        <v/>
      </c>
      <c r="AY178" s="34" t="str">
        <f t="shared" si="165"/>
        <v/>
      </c>
      <c r="AZ178" s="34" t="str">
        <f t="shared" si="166"/>
        <v/>
      </c>
      <c r="BA178" s="34" t="str">
        <f t="shared" si="167"/>
        <v/>
      </c>
      <c r="BB178" s="34" t="str">
        <f t="shared" si="168"/>
        <v/>
      </c>
      <c r="BC178" s="34" t="str">
        <f t="shared" si="169"/>
        <v/>
      </c>
      <c r="BD178" s="34" t="str">
        <f t="shared" si="172"/>
        <v/>
      </c>
      <c r="BE178" s="34" t="str">
        <f t="shared" si="173"/>
        <v/>
      </c>
      <c r="BF178" s="34" t="str">
        <f t="shared" si="174"/>
        <v/>
      </c>
      <c r="BG178" s="34" t="str">
        <f t="shared" si="175"/>
        <v/>
      </c>
      <c r="BH178" s="34" t="str">
        <f t="shared" si="176"/>
        <v/>
      </c>
      <c r="BI178" s="34" t="str">
        <f t="shared" si="177"/>
        <v/>
      </c>
      <c r="BJ178" s="34" t="str">
        <f t="shared" si="178"/>
        <v/>
      </c>
      <c r="BK178" s="34" t="str">
        <f t="shared" si="179"/>
        <v/>
      </c>
      <c r="BL178" s="34" t="str">
        <f t="shared" si="180"/>
        <v/>
      </c>
      <c r="BM178" s="34" t="str">
        <f t="shared" si="181"/>
        <v/>
      </c>
      <c r="BN178" s="36" t="e">
        <f t="shared" si="170"/>
        <v>#DIV/0!</v>
      </c>
      <c r="BO178" s="36" t="e">
        <f t="shared" si="171"/>
        <v>#DIV/0!</v>
      </c>
      <c r="BP178" s="37" t="str">
        <f t="shared" si="140"/>
        <v/>
      </c>
      <c r="BQ178" s="37" t="str">
        <f t="shared" si="141"/>
        <v/>
      </c>
      <c r="BR178" s="37" t="str">
        <f t="shared" si="142"/>
        <v/>
      </c>
      <c r="BS178" s="37" t="str">
        <f t="shared" si="143"/>
        <v/>
      </c>
      <c r="BT178" s="37" t="str">
        <f t="shared" si="144"/>
        <v/>
      </c>
      <c r="BU178" s="37" t="str">
        <f t="shared" si="145"/>
        <v/>
      </c>
      <c r="BV178" s="37" t="str">
        <f t="shared" si="146"/>
        <v/>
      </c>
      <c r="BW178" s="37" t="str">
        <f t="shared" si="147"/>
        <v/>
      </c>
      <c r="BX178" s="37" t="str">
        <f t="shared" si="148"/>
        <v/>
      </c>
      <c r="BY178" s="37" t="str">
        <f t="shared" si="149"/>
        <v/>
      </c>
      <c r="BZ178" s="37" t="str">
        <f t="shared" si="150"/>
        <v/>
      </c>
      <c r="CA178" s="37" t="str">
        <f t="shared" si="151"/>
        <v/>
      </c>
      <c r="CB178" s="37" t="str">
        <f t="shared" si="152"/>
        <v/>
      </c>
      <c r="CC178" s="37" t="str">
        <f t="shared" si="153"/>
        <v/>
      </c>
      <c r="CD178" s="37" t="str">
        <f t="shared" si="154"/>
        <v/>
      </c>
      <c r="CE178" s="37" t="str">
        <f t="shared" si="155"/>
        <v/>
      </c>
      <c r="CF178" s="37" t="str">
        <f t="shared" si="156"/>
        <v/>
      </c>
      <c r="CG178" s="37" t="str">
        <f t="shared" si="157"/>
        <v/>
      </c>
      <c r="CH178" s="37" t="str">
        <f t="shared" si="158"/>
        <v/>
      </c>
      <c r="CI178" s="37" t="str">
        <f t="shared" si="159"/>
        <v/>
      </c>
    </row>
    <row r="179" spans="1:87" ht="12.75">
      <c r="A179" s="16"/>
      <c r="B179" s="14" t="str">
        <f>IF('Gene Table'!D178="","",'Gene Table'!D178)</f>
        <v>NM_000878</v>
      </c>
      <c r="C179" s="14" t="s">
        <v>325</v>
      </c>
      <c r="D179" s="15" t="str">
        <f>IF(SUM('Test Sample Data'!D$3:D$98)&gt;10,IF(AND(ISNUMBER('Test Sample Data'!D178),'Test Sample Data'!D178&lt;$B$1,'Test Sample Data'!D178&gt;0),'Test Sample Data'!D178,$B$1),"")</f>
        <v/>
      </c>
      <c r="E179" s="15" t="str">
        <f>IF(SUM('Test Sample Data'!E$3:E$98)&gt;10,IF(AND(ISNUMBER('Test Sample Data'!E178),'Test Sample Data'!E178&lt;$B$1,'Test Sample Data'!E178&gt;0),'Test Sample Data'!E178,$B$1),"")</f>
        <v/>
      </c>
      <c r="F179" s="15" t="str">
        <f>IF(SUM('Test Sample Data'!F$3:F$98)&gt;10,IF(AND(ISNUMBER('Test Sample Data'!F178),'Test Sample Data'!F178&lt;$B$1,'Test Sample Data'!F178&gt;0),'Test Sample Data'!F178,$B$1),"")</f>
        <v/>
      </c>
      <c r="G179" s="15" t="str">
        <f>IF(SUM('Test Sample Data'!G$3:G$98)&gt;10,IF(AND(ISNUMBER('Test Sample Data'!G178),'Test Sample Data'!G178&lt;$B$1,'Test Sample Data'!G178&gt;0),'Test Sample Data'!G178,$B$1),"")</f>
        <v/>
      </c>
      <c r="H179" s="15" t="str">
        <f>IF(SUM('Test Sample Data'!H$3:H$98)&gt;10,IF(AND(ISNUMBER('Test Sample Data'!H178),'Test Sample Data'!H178&lt;$B$1,'Test Sample Data'!H178&gt;0),'Test Sample Data'!H178,$B$1),"")</f>
        <v/>
      </c>
      <c r="I179" s="15" t="str">
        <f>IF(SUM('Test Sample Data'!I$3:I$98)&gt;10,IF(AND(ISNUMBER('Test Sample Data'!I178),'Test Sample Data'!I178&lt;$B$1,'Test Sample Data'!I178&gt;0),'Test Sample Data'!I178,$B$1),"")</f>
        <v/>
      </c>
      <c r="J179" s="15" t="str">
        <f>IF(SUM('Test Sample Data'!J$3:J$98)&gt;10,IF(AND(ISNUMBER('Test Sample Data'!J178),'Test Sample Data'!J178&lt;$B$1,'Test Sample Data'!J178&gt;0),'Test Sample Data'!J178,$B$1),"")</f>
        <v/>
      </c>
      <c r="K179" s="15" t="str">
        <f>IF(SUM('Test Sample Data'!K$3:K$98)&gt;10,IF(AND(ISNUMBER('Test Sample Data'!K178),'Test Sample Data'!K178&lt;$B$1,'Test Sample Data'!K178&gt;0),'Test Sample Data'!K178,$B$1),"")</f>
        <v/>
      </c>
      <c r="L179" s="15" t="str">
        <f>IF(SUM('Test Sample Data'!L$3:L$98)&gt;10,IF(AND(ISNUMBER('Test Sample Data'!L178),'Test Sample Data'!L178&lt;$B$1,'Test Sample Data'!L178&gt;0),'Test Sample Data'!L178,$B$1),"")</f>
        <v/>
      </c>
      <c r="M179" s="15" t="str">
        <f>IF(SUM('Test Sample Data'!M$3:M$98)&gt;10,IF(AND(ISNUMBER('Test Sample Data'!M178),'Test Sample Data'!M178&lt;$B$1,'Test Sample Data'!M178&gt;0),'Test Sample Data'!M178,$B$1),"")</f>
        <v/>
      </c>
      <c r="N179" s="15" t="str">
        <f>'Gene Table'!D178</f>
        <v>NM_000878</v>
      </c>
      <c r="O179" s="14" t="s">
        <v>325</v>
      </c>
      <c r="P179" s="15" t="str">
        <f>IF(SUM('Control Sample Data'!D$3:D$98)&gt;10,IF(AND(ISNUMBER('Control Sample Data'!D178),'Control Sample Data'!D178&lt;$B$1,'Control Sample Data'!D178&gt;0),'Control Sample Data'!D178,$B$1),"")</f>
        <v/>
      </c>
      <c r="Q179" s="15" t="str">
        <f>IF(SUM('Control Sample Data'!E$3:E$98)&gt;10,IF(AND(ISNUMBER('Control Sample Data'!E178),'Control Sample Data'!E178&lt;$B$1,'Control Sample Data'!E178&gt;0),'Control Sample Data'!E178,$B$1),"")</f>
        <v/>
      </c>
      <c r="R179" s="15" t="str">
        <f>IF(SUM('Control Sample Data'!F$3:F$98)&gt;10,IF(AND(ISNUMBER('Control Sample Data'!F178),'Control Sample Data'!F178&lt;$B$1,'Control Sample Data'!F178&gt;0),'Control Sample Data'!F178,$B$1),"")</f>
        <v/>
      </c>
      <c r="S179" s="15" t="str">
        <f>IF(SUM('Control Sample Data'!G$3:G$98)&gt;10,IF(AND(ISNUMBER('Control Sample Data'!G178),'Control Sample Data'!G178&lt;$B$1,'Control Sample Data'!G178&gt;0),'Control Sample Data'!G178,$B$1),"")</f>
        <v/>
      </c>
      <c r="T179" s="15" t="str">
        <f>IF(SUM('Control Sample Data'!H$3:H$98)&gt;10,IF(AND(ISNUMBER('Control Sample Data'!H178),'Control Sample Data'!H178&lt;$B$1,'Control Sample Data'!H178&gt;0),'Control Sample Data'!H178,$B$1),"")</f>
        <v/>
      </c>
      <c r="U179" s="15" t="str">
        <f>IF(SUM('Control Sample Data'!I$3:I$98)&gt;10,IF(AND(ISNUMBER('Control Sample Data'!I178),'Control Sample Data'!I178&lt;$B$1,'Control Sample Data'!I178&gt;0),'Control Sample Data'!I178,$B$1),"")</f>
        <v/>
      </c>
      <c r="V179" s="15" t="str">
        <f>IF(SUM('Control Sample Data'!J$3:J$98)&gt;10,IF(AND(ISNUMBER('Control Sample Data'!J178),'Control Sample Data'!J178&lt;$B$1,'Control Sample Data'!J178&gt;0),'Control Sample Data'!J178,$B$1),"")</f>
        <v/>
      </c>
      <c r="W179" s="15" t="str">
        <f>IF(SUM('Control Sample Data'!K$3:K$98)&gt;10,IF(AND(ISNUMBER('Control Sample Data'!K178),'Control Sample Data'!K178&lt;$B$1,'Control Sample Data'!K178&gt;0),'Control Sample Data'!K178,$B$1),"")</f>
        <v/>
      </c>
      <c r="X179" s="15" t="str">
        <f>IF(SUM('Control Sample Data'!L$3:L$98)&gt;10,IF(AND(ISNUMBER('Control Sample Data'!L178),'Control Sample Data'!L178&lt;$B$1,'Control Sample Data'!L178&gt;0),'Control Sample Data'!L178,$B$1),"")</f>
        <v/>
      </c>
      <c r="Y179" s="15" t="str">
        <f>IF(SUM('Control Sample Data'!M$3:M$98)&gt;10,IF(AND(ISNUMBER('Control Sample Data'!M178),'Control Sample Data'!M178&lt;$B$1,'Control Sample Data'!M178&gt;0),'Control Sample Data'!M178,$B$1),"")</f>
        <v/>
      </c>
      <c r="AT179" s="34" t="str">
        <f t="shared" si="160"/>
        <v/>
      </c>
      <c r="AU179" s="34" t="str">
        <f t="shared" si="161"/>
        <v/>
      </c>
      <c r="AV179" s="34" t="str">
        <f t="shared" si="162"/>
        <v/>
      </c>
      <c r="AW179" s="34" t="str">
        <f t="shared" si="163"/>
        <v/>
      </c>
      <c r="AX179" s="34" t="str">
        <f t="shared" si="164"/>
        <v/>
      </c>
      <c r="AY179" s="34" t="str">
        <f t="shared" si="165"/>
        <v/>
      </c>
      <c r="AZ179" s="34" t="str">
        <f t="shared" si="166"/>
        <v/>
      </c>
      <c r="BA179" s="34" t="str">
        <f t="shared" si="167"/>
        <v/>
      </c>
      <c r="BB179" s="34" t="str">
        <f t="shared" si="168"/>
        <v/>
      </c>
      <c r="BC179" s="34" t="str">
        <f t="shared" si="169"/>
        <v/>
      </c>
      <c r="BD179" s="34" t="str">
        <f t="shared" si="172"/>
        <v/>
      </c>
      <c r="BE179" s="34" t="str">
        <f t="shared" si="173"/>
        <v/>
      </c>
      <c r="BF179" s="34" t="str">
        <f t="shared" si="174"/>
        <v/>
      </c>
      <c r="BG179" s="34" t="str">
        <f t="shared" si="175"/>
        <v/>
      </c>
      <c r="BH179" s="34" t="str">
        <f t="shared" si="176"/>
        <v/>
      </c>
      <c r="BI179" s="34" t="str">
        <f t="shared" si="177"/>
        <v/>
      </c>
      <c r="BJ179" s="34" t="str">
        <f t="shared" si="178"/>
        <v/>
      </c>
      <c r="BK179" s="34" t="str">
        <f t="shared" si="179"/>
        <v/>
      </c>
      <c r="BL179" s="34" t="str">
        <f t="shared" si="180"/>
        <v/>
      </c>
      <c r="BM179" s="34" t="str">
        <f t="shared" si="181"/>
        <v/>
      </c>
      <c r="BN179" s="36" t="e">
        <f t="shared" si="170"/>
        <v>#DIV/0!</v>
      </c>
      <c r="BO179" s="36" t="e">
        <f t="shared" si="171"/>
        <v>#DIV/0!</v>
      </c>
      <c r="BP179" s="37" t="str">
        <f t="shared" si="140"/>
        <v/>
      </c>
      <c r="BQ179" s="37" t="str">
        <f t="shared" si="141"/>
        <v/>
      </c>
      <c r="BR179" s="37" t="str">
        <f t="shared" si="142"/>
        <v/>
      </c>
      <c r="BS179" s="37" t="str">
        <f t="shared" si="143"/>
        <v/>
      </c>
      <c r="BT179" s="37" t="str">
        <f t="shared" si="144"/>
        <v/>
      </c>
      <c r="BU179" s="37" t="str">
        <f t="shared" si="145"/>
        <v/>
      </c>
      <c r="BV179" s="37" t="str">
        <f t="shared" si="146"/>
        <v/>
      </c>
      <c r="BW179" s="37" t="str">
        <f t="shared" si="147"/>
        <v/>
      </c>
      <c r="BX179" s="37" t="str">
        <f t="shared" si="148"/>
        <v/>
      </c>
      <c r="BY179" s="37" t="str">
        <f t="shared" si="149"/>
        <v/>
      </c>
      <c r="BZ179" s="37" t="str">
        <f t="shared" si="150"/>
        <v/>
      </c>
      <c r="CA179" s="37" t="str">
        <f t="shared" si="151"/>
        <v/>
      </c>
      <c r="CB179" s="37" t="str">
        <f t="shared" si="152"/>
        <v/>
      </c>
      <c r="CC179" s="37" t="str">
        <f t="shared" si="153"/>
        <v/>
      </c>
      <c r="CD179" s="37" t="str">
        <f t="shared" si="154"/>
        <v/>
      </c>
      <c r="CE179" s="37" t="str">
        <f t="shared" si="155"/>
        <v/>
      </c>
      <c r="CF179" s="37" t="str">
        <f t="shared" si="156"/>
        <v/>
      </c>
      <c r="CG179" s="37" t="str">
        <f t="shared" si="157"/>
        <v/>
      </c>
      <c r="CH179" s="37" t="str">
        <f t="shared" si="158"/>
        <v/>
      </c>
      <c r="CI179" s="37" t="str">
        <f t="shared" si="159"/>
        <v/>
      </c>
    </row>
    <row r="180" spans="1:87" ht="12.75">
      <c r="A180" s="16"/>
      <c r="B180" s="14" t="str">
        <f>IF('Gene Table'!D179="","",'Gene Table'!D179)</f>
        <v>NM_000586</v>
      </c>
      <c r="C180" s="14" t="s">
        <v>329</v>
      </c>
      <c r="D180" s="15" t="str">
        <f>IF(SUM('Test Sample Data'!D$3:D$98)&gt;10,IF(AND(ISNUMBER('Test Sample Data'!D179),'Test Sample Data'!D179&lt;$B$1,'Test Sample Data'!D179&gt;0),'Test Sample Data'!D179,$B$1),"")</f>
        <v/>
      </c>
      <c r="E180" s="15" t="str">
        <f>IF(SUM('Test Sample Data'!E$3:E$98)&gt;10,IF(AND(ISNUMBER('Test Sample Data'!E179),'Test Sample Data'!E179&lt;$B$1,'Test Sample Data'!E179&gt;0),'Test Sample Data'!E179,$B$1),"")</f>
        <v/>
      </c>
      <c r="F180" s="15" t="str">
        <f>IF(SUM('Test Sample Data'!F$3:F$98)&gt;10,IF(AND(ISNUMBER('Test Sample Data'!F179),'Test Sample Data'!F179&lt;$B$1,'Test Sample Data'!F179&gt;0),'Test Sample Data'!F179,$B$1),"")</f>
        <v/>
      </c>
      <c r="G180" s="15" t="str">
        <f>IF(SUM('Test Sample Data'!G$3:G$98)&gt;10,IF(AND(ISNUMBER('Test Sample Data'!G179),'Test Sample Data'!G179&lt;$B$1,'Test Sample Data'!G179&gt;0),'Test Sample Data'!G179,$B$1),"")</f>
        <v/>
      </c>
      <c r="H180" s="15" t="str">
        <f>IF(SUM('Test Sample Data'!H$3:H$98)&gt;10,IF(AND(ISNUMBER('Test Sample Data'!H179),'Test Sample Data'!H179&lt;$B$1,'Test Sample Data'!H179&gt;0),'Test Sample Data'!H179,$B$1),"")</f>
        <v/>
      </c>
      <c r="I180" s="15" t="str">
        <f>IF(SUM('Test Sample Data'!I$3:I$98)&gt;10,IF(AND(ISNUMBER('Test Sample Data'!I179),'Test Sample Data'!I179&lt;$B$1,'Test Sample Data'!I179&gt;0),'Test Sample Data'!I179,$B$1),"")</f>
        <v/>
      </c>
      <c r="J180" s="15" t="str">
        <f>IF(SUM('Test Sample Data'!J$3:J$98)&gt;10,IF(AND(ISNUMBER('Test Sample Data'!J179),'Test Sample Data'!J179&lt;$B$1,'Test Sample Data'!J179&gt;0),'Test Sample Data'!J179,$B$1),"")</f>
        <v/>
      </c>
      <c r="K180" s="15" t="str">
        <f>IF(SUM('Test Sample Data'!K$3:K$98)&gt;10,IF(AND(ISNUMBER('Test Sample Data'!K179),'Test Sample Data'!K179&lt;$B$1,'Test Sample Data'!K179&gt;0),'Test Sample Data'!K179,$B$1),"")</f>
        <v/>
      </c>
      <c r="L180" s="15" t="str">
        <f>IF(SUM('Test Sample Data'!L$3:L$98)&gt;10,IF(AND(ISNUMBER('Test Sample Data'!L179),'Test Sample Data'!L179&lt;$B$1,'Test Sample Data'!L179&gt;0),'Test Sample Data'!L179,$B$1),"")</f>
        <v/>
      </c>
      <c r="M180" s="15" t="str">
        <f>IF(SUM('Test Sample Data'!M$3:M$98)&gt;10,IF(AND(ISNUMBER('Test Sample Data'!M179),'Test Sample Data'!M179&lt;$B$1,'Test Sample Data'!M179&gt;0),'Test Sample Data'!M179,$B$1),"")</f>
        <v/>
      </c>
      <c r="N180" s="15" t="str">
        <f>'Gene Table'!D179</f>
        <v>NM_000586</v>
      </c>
      <c r="O180" s="14" t="s">
        <v>329</v>
      </c>
      <c r="P180" s="15" t="str">
        <f>IF(SUM('Control Sample Data'!D$3:D$98)&gt;10,IF(AND(ISNUMBER('Control Sample Data'!D179),'Control Sample Data'!D179&lt;$B$1,'Control Sample Data'!D179&gt;0),'Control Sample Data'!D179,$B$1),"")</f>
        <v/>
      </c>
      <c r="Q180" s="15" t="str">
        <f>IF(SUM('Control Sample Data'!E$3:E$98)&gt;10,IF(AND(ISNUMBER('Control Sample Data'!E179),'Control Sample Data'!E179&lt;$B$1,'Control Sample Data'!E179&gt;0),'Control Sample Data'!E179,$B$1),"")</f>
        <v/>
      </c>
      <c r="R180" s="15" t="str">
        <f>IF(SUM('Control Sample Data'!F$3:F$98)&gt;10,IF(AND(ISNUMBER('Control Sample Data'!F179),'Control Sample Data'!F179&lt;$B$1,'Control Sample Data'!F179&gt;0),'Control Sample Data'!F179,$B$1),"")</f>
        <v/>
      </c>
      <c r="S180" s="15" t="str">
        <f>IF(SUM('Control Sample Data'!G$3:G$98)&gt;10,IF(AND(ISNUMBER('Control Sample Data'!G179),'Control Sample Data'!G179&lt;$B$1,'Control Sample Data'!G179&gt;0),'Control Sample Data'!G179,$B$1),"")</f>
        <v/>
      </c>
      <c r="T180" s="15" t="str">
        <f>IF(SUM('Control Sample Data'!H$3:H$98)&gt;10,IF(AND(ISNUMBER('Control Sample Data'!H179),'Control Sample Data'!H179&lt;$B$1,'Control Sample Data'!H179&gt;0),'Control Sample Data'!H179,$B$1),"")</f>
        <v/>
      </c>
      <c r="U180" s="15" t="str">
        <f>IF(SUM('Control Sample Data'!I$3:I$98)&gt;10,IF(AND(ISNUMBER('Control Sample Data'!I179),'Control Sample Data'!I179&lt;$B$1,'Control Sample Data'!I179&gt;0),'Control Sample Data'!I179,$B$1),"")</f>
        <v/>
      </c>
      <c r="V180" s="15" t="str">
        <f>IF(SUM('Control Sample Data'!J$3:J$98)&gt;10,IF(AND(ISNUMBER('Control Sample Data'!J179),'Control Sample Data'!J179&lt;$B$1,'Control Sample Data'!J179&gt;0),'Control Sample Data'!J179,$B$1),"")</f>
        <v/>
      </c>
      <c r="W180" s="15" t="str">
        <f>IF(SUM('Control Sample Data'!K$3:K$98)&gt;10,IF(AND(ISNUMBER('Control Sample Data'!K179),'Control Sample Data'!K179&lt;$B$1,'Control Sample Data'!K179&gt;0),'Control Sample Data'!K179,$B$1),"")</f>
        <v/>
      </c>
      <c r="X180" s="15" t="str">
        <f>IF(SUM('Control Sample Data'!L$3:L$98)&gt;10,IF(AND(ISNUMBER('Control Sample Data'!L179),'Control Sample Data'!L179&lt;$B$1,'Control Sample Data'!L179&gt;0),'Control Sample Data'!L179,$B$1),"")</f>
        <v/>
      </c>
      <c r="Y180" s="15" t="str">
        <f>IF(SUM('Control Sample Data'!M$3:M$98)&gt;10,IF(AND(ISNUMBER('Control Sample Data'!M179),'Control Sample Data'!M179&lt;$B$1,'Control Sample Data'!M179&gt;0),'Control Sample Data'!M179,$B$1),"")</f>
        <v/>
      </c>
      <c r="AT180" s="34" t="str">
        <f t="shared" si="160"/>
        <v/>
      </c>
      <c r="AU180" s="34" t="str">
        <f t="shared" si="161"/>
        <v/>
      </c>
      <c r="AV180" s="34" t="str">
        <f t="shared" si="162"/>
        <v/>
      </c>
      <c r="AW180" s="34" t="str">
        <f t="shared" si="163"/>
        <v/>
      </c>
      <c r="AX180" s="34" t="str">
        <f t="shared" si="164"/>
        <v/>
      </c>
      <c r="AY180" s="34" t="str">
        <f t="shared" si="165"/>
        <v/>
      </c>
      <c r="AZ180" s="34" t="str">
        <f t="shared" si="166"/>
        <v/>
      </c>
      <c r="BA180" s="34" t="str">
        <f t="shared" si="167"/>
        <v/>
      </c>
      <c r="BB180" s="34" t="str">
        <f t="shared" si="168"/>
        <v/>
      </c>
      <c r="BC180" s="34" t="str">
        <f t="shared" si="169"/>
        <v/>
      </c>
      <c r="BD180" s="34" t="str">
        <f t="shared" si="172"/>
        <v/>
      </c>
      <c r="BE180" s="34" t="str">
        <f t="shared" si="173"/>
        <v/>
      </c>
      <c r="BF180" s="34" t="str">
        <f t="shared" si="174"/>
        <v/>
      </c>
      <c r="BG180" s="34" t="str">
        <f t="shared" si="175"/>
        <v/>
      </c>
      <c r="BH180" s="34" t="str">
        <f t="shared" si="176"/>
        <v/>
      </c>
      <c r="BI180" s="34" t="str">
        <f t="shared" si="177"/>
        <v/>
      </c>
      <c r="BJ180" s="34" t="str">
        <f t="shared" si="178"/>
        <v/>
      </c>
      <c r="BK180" s="34" t="str">
        <f t="shared" si="179"/>
        <v/>
      </c>
      <c r="BL180" s="34" t="str">
        <f t="shared" si="180"/>
        <v/>
      </c>
      <c r="BM180" s="34" t="str">
        <f t="shared" si="181"/>
        <v/>
      </c>
      <c r="BN180" s="36" t="e">
        <f t="shared" si="170"/>
        <v>#DIV/0!</v>
      </c>
      <c r="BO180" s="36" t="e">
        <f t="shared" si="171"/>
        <v>#DIV/0!</v>
      </c>
      <c r="BP180" s="37" t="str">
        <f t="shared" si="140"/>
        <v/>
      </c>
      <c r="BQ180" s="37" t="str">
        <f t="shared" si="141"/>
        <v/>
      </c>
      <c r="BR180" s="37" t="str">
        <f t="shared" si="142"/>
        <v/>
      </c>
      <c r="BS180" s="37" t="str">
        <f t="shared" si="143"/>
        <v/>
      </c>
      <c r="BT180" s="37" t="str">
        <f t="shared" si="144"/>
        <v/>
      </c>
      <c r="BU180" s="37" t="str">
        <f t="shared" si="145"/>
        <v/>
      </c>
      <c r="BV180" s="37" t="str">
        <f t="shared" si="146"/>
        <v/>
      </c>
      <c r="BW180" s="37" t="str">
        <f t="shared" si="147"/>
        <v/>
      </c>
      <c r="BX180" s="37" t="str">
        <f t="shared" si="148"/>
        <v/>
      </c>
      <c r="BY180" s="37" t="str">
        <f t="shared" si="149"/>
        <v/>
      </c>
      <c r="BZ180" s="37" t="str">
        <f t="shared" si="150"/>
        <v/>
      </c>
      <c r="CA180" s="37" t="str">
        <f t="shared" si="151"/>
        <v/>
      </c>
      <c r="CB180" s="37" t="str">
        <f t="shared" si="152"/>
        <v/>
      </c>
      <c r="CC180" s="37" t="str">
        <f t="shared" si="153"/>
        <v/>
      </c>
      <c r="CD180" s="37" t="str">
        <f t="shared" si="154"/>
        <v/>
      </c>
      <c r="CE180" s="37" t="str">
        <f t="shared" si="155"/>
        <v/>
      </c>
      <c r="CF180" s="37" t="str">
        <f t="shared" si="156"/>
        <v/>
      </c>
      <c r="CG180" s="37" t="str">
        <f t="shared" si="157"/>
        <v/>
      </c>
      <c r="CH180" s="37" t="str">
        <f t="shared" si="158"/>
        <v/>
      </c>
      <c r="CI180" s="37" t="str">
        <f t="shared" si="159"/>
        <v/>
      </c>
    </row>
    <row r="181" spans="1:87" ht="12.75">
      <c r="A181" s="16"/>
      <c r="B181" s="14" t="str">
        <f>IF('Gene Table'!D180="","",'Gene Table'!D180)</f>
        <v>NM_000575</v>
      </c>
      <c r="C181" s="14" t="s">
        <v>333</v>
      </c>
      <c r="D181" s="15" t="str">
        <f>IF(SUM('Test Sample Data'!D$3:D$98)&gt;10,IF(AND(ISNUMBER('Test Sample Data'!D180),'Test Sample Data'!D180&lt;$B$1,'Test Sample Data'!D180&gt;0),'Test Sample Data'!D180,$B$1),"")</f>
        <v/>
      </c>
      <c r="E181" s="15" t="str">
        <f>IF(SUM('Test Sample Data'!E$3:E$98)&gt;10,IF(AND(ISNUMBER('Test Sample Data'!E180),'Test Sample Data'!E180&lt;$B$1,'Test Sample Data'!E180&gt;0),'Test Sample Data'!E180,$B$1),"")</f>
        <v/>
      </c>
      <c r="F181" s="15" t="str">
        <f>IF(SUM('Test Sample Data'!F$3:F$98)&gt;10,IF(AND(ISNUMBER('Test Sample Data'!F180),'Test Sample Data'!F180&lt;$B$1,'Test Sample Data'!F180&gt;0),'Test Sample Data'!F180,$B$1),"")</f>
        <v/>
      </c>
      <c r="G181" s="15" t="str">
        <f>IF(SUM('Test Sample Data'!G$3:G$98)&gt;10,IF(AND(ISNUMBER('Test Sample Data'!G180),'Test Sample Data'!G180&lt;$B$1,'Test Sample Data'!G180&gt;0),'Test Sample Data'!G180,$B$1),"")</f>
        <v/>
      </c>
      <c r="H181" s="15" t="str">
        <f>IF(SUM('Test Sample Data'!H$3:H$98)&gt;10,IF(AND(ISNUMBER('Test Sample Data'!H180),'Test Sample Data'!H180&lt;$B$1,'Test Sample Data'!H180&gt;0),'Test Sample Data'!H180,$B$1),"")</f>
        <v/>
      </c>
      <c r="I181" s="15" t="str">
        <f>IF(SUM('Test Sample Data'!I$3:I$98)&gt;10,IF(AND(ISNUMBER('Test Sample Data'!I180),'Test Sample Data'!I180&lt;$B$1,'Test Sample Data'!I180&gt;0),'Test Sample Data'!I180,$B$1),"")</f>
        <v/>
      </c>
      <c r="J181" s="15" t="str">
        <f>IF(SUM('Test Sample Data'!J$3:J$98)&gt;10,IF(AND(ISNUMBER('Test Sample Data'!J180),'Test Sample Data'!J180&lt;$B$1,'Test Sample Data'!J180&gt;0),'Test Sample Data'!J180,$B$1),"")</f>
        <v/>
      </c>
      <c r="K181" s="15" t="str">
        <f>IF(SUM('Test Sample Data'!K$3:K$98)&gt;10,IF(AND(ISNUMBER('Test Sample Data'!K180),'Test Sample Data'!K180&lt;$B$1,'Test Sample Data'!K180&gt;0),'Test Sample Data'!K180,$B$1),"")</f>
        <v/>
      </c>
      <c r="L181" s="15" t="str">
        <f>IF(SUM('Test Sample Data'!L$3:L$98)&gt;10,IF(AND(ISNUMBER('Test Sample Data'!L180),'Test Sample Data'!L180&lt;$B$1,'Test Sample Data'!L180&gt;0),'Test Sample Data'!L180,$B$1),"")</f>
        <v/>
      </c>
      <c r="M181" s="15" t="str">
        <f>IF(SUM('Test Sample Data'!M$3:M$98)&gt;10,IF(AND(ISNUMBER('Test Sample Data'!M180),'Test Sample Data'!M180&lt;$B$1,'Test Sample Data'!M180&gt;0),'Test Sample Data'!M180,$B$1),"")</f>
        <v/>
      </c>
      <c r="N181" s="15" t="str">
        <f>'Gene Table'!D180</f>
        <v>NM_000575</v>
      </c>
      <c r="O181" s="14" t="s">
        <v>333</v>
      </c>
      <c r="P181" s="15" t="str">
        <f>IF(SUM('Control Sample Data'!D$3:D$98)&gt;10,IF(AND(ISNUMBER('Control Sample Data'!D180),'Control Sample Data'!D180&lt;$B$1,'Control Sample Data'!D180&gt;0),'Control Sample Data'!D180,$B$1),"")</f>
        <v/>
      </c>
      <c r="Q181" s="15" t="str">
        <f>IF(SUM('Control Sample Data'!E$3:E$98)&gt;10,IF(AND(ISNUMBER('Control Sample Data'!E180),'Control Sample Data'!E180&lt;$B$1,'Control Sample Data'!E180&gt;0),'Control Sample Data'!E180,$B$1),"")</f>
        <v/>
      </c>
      <c r="R181" s="15" t="str">
        <f>IF(SUM('Control Sample Data'!F$3:F$98)&gt;10,IF(AND(ISNUMBER('Control Sample Data'!F180),'Control Sample Data'!F180&lt;$B$1,'Control Sample Data'!F180&gt;0),'Control Sample Data'!F180,$B$1),"")</f>
        <v/>
      </c>
      <c r="S181" s="15" t="str">
        <f>IF(SUM('Control Sample Data'!G$3:G$98)&gt;10,IF(AND(ISNUMBER('Control Sample Data'!G180),'Control Sample Data'!G180&lt;$B$1,'Control Sample Data'!G180&gt;0),'Control Sample Data'!G180,$B$1),"")</f>
        <v/>
      </c>
      <c r="T181" s="15" t="str">
        <f>IF(SUM('Control Sample Data'!H$3:H$98)&gt;10,IF(AND(ISNUMBER('Control Sample Data'!H180),'Control Sample Data'!H180&lt;$B$1,'Control Sample Data'!H180&gt;0),'Control Sample Data'!H180,$B$1),"")</f>
        <v/>
      </c>
      <c r="U181" s="15" t="str">
        <f>IF(SUM('Control Sample Data'!I$3:I$98)&gt;10,IF(AND(ISNUMBER('Control Sample Data'!I180),'Control Sample Data'!I180&lt;$B$1,'Control Sample Data'!I180&gt;0),'Control Sample Data'!I180,$B$1),"")</f>
        <v/>
      </c>
      <c r="V181" s="15" t="str">
        <f>IF(SUM('Control Sample Data'!J$3:J$98)&gt;10,IF(AND(ISNUMBER('Control Sample Data'!J180),'Control Sample Data'!J180&lt;$B$1,'Control Sample Data'!J180&gt;0),'Control Sample Data'!J180,$B$1),"")</f>
        <v/>
      </c>
      <c r="W181" s="15" t="str">
        <f>IF(SUM('Control Sample Data'!K$3:K$98)&gt;10,IF(AND(ISNUMBER('Control Sample Data'!K180),'Control Sample Data'!K180&lt;$B$1,'Control Sample Data'!K180&gt;0),'Control Sample Data'!K180,$B$1),"")</f>
        <v/>
      </c>
      <c r="X181" s="15" t="str">
        <f>IF(SUM('Control Sample Data'!L$3:L$98)&gt;10,IF(AND(ISNUMBER('Control Sample Data'!L180),'Control Sample Data'!L180&lt;$B$1,'Control Sample Data'!L180&gt;0),'Control Sample Data'!L180,$B$1),"")</f>
        <v/>
      </c>
      <c r="Y181" s="15" t="str">
        <f>IF(SUM('Control Sample Data'!M$3:M$98)&gt;10,IF(AND(ISNUMBER('Control Sample Data'!M180),'Control Sample Data'!M180&lt;$B$1,'Control Sample Data'!M180&gt;0),'Control Sample Data'!M180,$B$1),"")</f>
        <v/>
      </c>
      <c r="AT181" s="34" t="str">
        <f t="shared" si="160"/>
        <v/>
      </c>
      <c r="AU181" s="34" t="str">
        <f t="shared" si="161"/>
        <v/>
      </c>
      <c r="AV181" s="34" t="str">
        <f t="shared" si="162"/>
        <v/>
      </c>
      <c r="AW181" s="34" t="str">
        <f t="shared" si="163"/>
        <v/>
      </c>
      <c r="AX181" s="34" t="str">
        <f t="shared" si="164"/>
        <v/>
      </c>
      <c r="AY181" s="34" t="str">
        <f t="shared" si="165"/>
        <v/>
      </c>
      <c r="AZ181" s="34" t="str">
        <f t="shared" si="166"/>
        <v/>
      </c>
      <c r="BA181" s="34" t="str">
        <f t="shared" si="167"/>
        <v/>
      </c>
      <c r="BB181" s="34" t="str">
        <f t="shared" si="168"/>
        <v/>
      </c>
      <c r="BC181" s="34" t="str">
        <f t="shared" si="169"/>
        <v/>
      </c>
      <c r="BD181" s="34" t="str">
        <f t="shared" si="172"/>
        <v/>
      </c>
      <c r="BE181" s="34" t="str">
        <f t="shared" si="173"/>
        <v/>
      </c>
      <c r="BF181" s="34" t="str">
        <f t="shared" si="174"/>
        <v/>
      </c>
      <c r="BG181" s="34" t="str">
        <f t="shared" si="175"/>
        <v/>
      </c>
      <c r="BH181" s="34" t="str">
        <f t="shared" si="176"/>
        <v/>
      </c>
      <c r="BI181" s="34" t="str">
        <f t="shared" si="177"/>
        <v/>
      </c>
      <c r="BJ181" s="34" t="str">
        <f t="shared" si="178"/>
        <v/>
      </c>
      <c r="BK181" s="34" t="str">
        <f t="shared" si="179"/>
        <v/>
      </c>
      <c r="BL181" s="34" t="str">
        <f t="shared" si="180"/>
        <v/>
      </c>
      <c r="BM181" s="34" t="str">
        <f t="shared" si="181"/>
        <v/>
      </c>
      <c r="BN181" s="36" t="e">
        <f t="shared" si="170"/>
        <v>#DIV/0!</v>
      </c>
      <c r="BO181" s="36" t="e">
        <f t="shared" si="171"/>
        <v>#DIV/0!</v>
      </c>
      <c r="BP181" s="37" t="str">
        <f t="shared" si="140"/>
        <v/>
      </c>
      <c r="BQ181" s="37" t="str">
        <f t="shared" si="141"/>
        <v/>
      </c>
      <c r="BR181" s="37" t="str">
        <f t="shared" si="142"/>
        <v/>
      </c>
      <c r="BS181" s="37" t="str">
        <f t="shared" si="143"/>
        <v/>
      </c>
      <c r="BT181" s="37" t="str">
        <f t="shared" si="144"/>
        <v/>
      </c>
      <c r="BU181" s="37" t="str">
        <f t="shared" si="145"/>
        <v/>
      </c>
      <c r="BV181" s="37" t="str">
        <f t="shared" si="146"/>
        <v/>
      </c>
      <c r="BW181" s="37" t="str">
        <f t="shared" si="147"/>
        <v/>
      </c>
      <c r="BX181" s="37" t="str">
        <f t="shared" si="148"/>
        <v/>
      </c>
      <c r="BY181" s="37" t="str">
        <f t="shared" si="149"/>
        <v/>
      </c>
      <c r="BZ181" s="37" t="str">
        <f t="shared" si="150"/>
        <v/>
      </c>
      <c r="CA181" s="37" t="str">
        <f t="shared" si="151"/>
        <v/>
      </c>
      <c r="CB181" s="37" t="str">
        <f t="shared" si="152"/>
        <v/>
      </c>
      <c r="CC181" s="37" t="str">
        <f t="shared" si="153"/>
        <v/>
      </c>
      <c r="CD181" s="37" t="str">
        <f t="shared" si="154"/>
        <v/>
      </c>
      <c r="CE181" s="37" t="str">
        <f t="shared" si="155"/>
        <v/>
      </c>
      <c r="CF181" s="37" t="str">
        <f t="shared" si="156"/>
        <v/>
      </c>
      <c r="CG181" s="37" t="str">
        <f t="shared" si="157"/>
        <v/>
      </c>
      <c r="CH181" s="37" t="str">
        <f t="shared" si="158"/>
        <v/>
      </c>
      <c r="CI181" s="37" t="str">
        <f t="shared" si="159"/>
        <v/>
      </c>
    </row>
    <row r="182" spans="1:87" ht="12.75">
      <c r="A182" s="16"/>
      <c r="B182" s="14" t="str">
        <f>IF('Gene Table'!D181="","",'Gene Table'!D181)</f>
        <v>NM_002178</v>
      </c>
      <c r="C182" s="14" t="s">
        <v>337</v>
      </c>
      <c r="D182" s="15" t="str">
        <f>IF(SUM('Test Sample Data'!D$3:D$98)&gt;10,IF(AND(ISNUMBER('Test Sample Data'!D181),'Test Sample Data'!D181&lt;$B$1,'Test Sample Data'!D181&gt;0),'Test Sample Data'!D181,$B$1),"")</f>
        <v/>
      </c>
      <c r="E182" s="15" t="str">
        <f>IF(SUM('Test Sample Data'!E$3:E$98)&gt;10,IF(AND(ISNUMBER('Test Sample Data'!E181),'Test Sample Data'!E181&lt;$B$1,'Test Sample Data'!E181&gt;0),'Test Sample Data'!E181,$B$1),"")</f>
        <v/>
      </c>
      <c r="F182" s="15" t="str">
        <f>IF(SUM('Test Sample Data'!F$3:F$98)&gt;10,IF(AND(ISNUMBER('Test Sample Data'!F181),'Test Sample Data'!F181&lt;$B$1,'Test Sample Data'!F181&gt;0),'Test Sample Data'!F181,$B$1),"")</f>
        <v/>
      </c>
      <c r="G182" s="15" t="str">
        <f>IF(SUM('Test Sample Data'!G$3:G$98)&gt;10,IF(AND(ISNUMBER('Test Sample Data'!G181),'Test Sample Data'!G181&lt;$B$1,'Test Sample Data'!G181&gt;0),'Test Sample Data'!G181,$B$1),"")</f>
        <v/>
      </c>
      <c r="H182" s="15" t="str">
        <f>IF(SUM('Test Sample Data'!H$3:H$98)&gt;10,IF(AND(ISNUMBER('Test Sample Data'!H181),'Test Sample Data'!H181&lt;$B$1,'Test Sample Data'!H181&gt;0),'Test Sample Data'!H181,$B$1),"")</f>
        <v/>
      </c>
      <c r="I182" s="15" t="str">
        <f>IF(SUM('Test Sample Data'!I$3:I$98)&gt;10,IF(AND(ISNUMBER('Test Sample Data'!I181),'Test Sample Data'!I181&lt;$B$1,'Test Sample Data'!I181&gt;0),'Test Sample Data'!I181,$B$1),"")</f>
        <v/>
      </c>
      <c r="J182" s="15" t="str">
        <f>IF(SUM('Test Sample Data'!J$3:J$98)&gt;10,IF(AND(ISNUMBER('Test Sample Data'!J181),'Test Sample Data'!J181&lt;$B$1,'Test Sample Data'!J181&gt;0),'Test Sample Data'!J181,$B$1),"")</f>
        <v/>
      </c>
      <c r="K182" s="15" t="str">
        <f>IF(SUM('Test Sample Data'!K$3:K$98)&gt;10,IF(AND(ISNUMBER('Test Sample Data'!K181),'Test Sample Data'!K181&lt;$B$1,'Test Sample Data'!K181&gt;0),'Test Sample Data'!K181,$B$1),"")</f>
        <v/>
      </c>
      <c r="L182" s="15" t="str">
        <f>IF(SUM('Test Sample Data'!L$3:L$98)&gt;10,IF(AND(ISNUMBER('Test Sample Data'!L181),'Test Sample Data'!L181&lt;$B$1,'Test Sample Data'!L181&gt;0),'Test Sample Data'!L181,$B$1),"")</f>
        <v/>
      </c>
      <c r="M182" s="15" t="str">
        <f>IF(SUM('Test Sample Data'!M$3:M$98)&gt;10,IF(AND(ISNUMBER('Test Sample Data'!M181),'Test Sample Data'!M181&lt;$B$1,'Test Sample Data'!M181&gt;0),'Test Sample Data'!M181,$B$1),"")</f>
        <v/>
      </c>
      <c r="N182" s="15" t="str">
        <f>'Gene Table'!D181</f>
        <v>NM_002178</v>
      </c>
      <c r="O182" s="14" t="s">
        <v>337</v>
      </c>
      <c r="P182" s="15" t="str">
        <f>IF(SUM('Control Sample Data'!D$3:D$98)&gt;10,IF(AND(ISNUMBER('Control Sample Data'!D181),'Control Sample Data'!D181&lt;$B$1,'Control Sample Data'!D181&gt;0),'Control Sample Data'!D181,$B$1),"")</f>
        <v/>
      </c>
      <c r="Q182" s="15" t="str">
        <f>IF(SUM('Control Sample Data'!E$3:E$98)&gt;10,IF(AND(ISNUMBER('Control Sample Data'!E181),'Control Sample Data'!E181&lt;$B$1,'Control Sample Data'!E181&gt;0),'Control Sample Data'!E181,$B$1),"")</f>
        <v/>
      </c>
      <c r="R182" s="15" t="str">
        <f>IF(SUM('Control Sample Data'!F$3:F$98)&gt;10,IF(AND(ISNUMBER('Control Sample Data'!F181),'Control Sample Data'!F181&lt;$B$1,'Control Sample Data'!F181&gt;0),'Control Sample Data'!F181,$B$1),"")</f>
        <v/>
      </c>
      <c r="S182" s="15" t="str">
        <f>IF(SUM('Control Sample Data'!G$3:G$98)&gt;10,IF(AND(ISNUMBER('Control Sample Data'!G181),'Control Sample Data'!G181&lt;$B$1,'Control Sample Data'!G181&gt;0),'Control Sample Data'!G181,$B$1),"")</f>
        <v/>
      </c>
      <c r="T182" s="15" t="str">
        <f>IF(SUM('Control Sample Data'!H$3:H$98)&gt;10,IF(AND(ISNUMBER('Control Sample Data'!H181),'Control Sample Data'!H181&lt;$B$1,'Control Sample Data'!H181&gt;0),'Control Sample Data'!H181,$B$1),"")</f>
        <v/>
      </c>
      <c r="U182" s="15" t="str">
        <f>IF(SUM('Control Sample Data'!I$3:I$98)&gt;10,IF(AND(ISNUMBER('Control Sample Data'!I181),'Control Sample Data'!I181&lt;$B$1,'Control Sample Data'!I181&gt;0),'Control Sample Data'!I181,$B$1),"")</f>
        <v/>
      </c>
      <c r="V182" s="15" t="str">
        <f>IF(SUM('Control Sample Data'!J$3:J$98)&gt;10,IF(AND(ISNUMBER('Control Sample Data'!J181),'Control Sample Data'!J181&lt;$B$1,'Control Sample Data'!J181&gt;0),'Control Sample Data'!J181,$B$1),"")</f>
        <v/>
      </c>
      <c r="W182" s="15" t="str">
        <f>IF(SUM('Control Sample Data'!K$3:K$98)&gt;10,IF(AND(ISNUMBER('Control Sample Data'!K181),'Control Sample Data'!K181&lt;$B$1,'Control Sample Data'!K181&gt;0),'Control Sample Data'!K181,$B$1),"")</f>
        <v/>
      </c>
      <c r="X182" s="15" t="str">
        <f>IF(SUM('Control Sample Data'!L$3:L$98)&gt;10,IF(AND(ISNUMBER('Control Sample Data'!L181),'Control Sample Data'!L181&lt;$B$1,'Control Sample Data'!L181&gt;0),'Control Sample Data'!L181,$B$1),"")</f>
        <v/>
      </c>
      <c r="Y182" s="15" t="str">
        <f>IF(SUM('Control Sample Data'!M$3:M$98)&gt;10,IF(AND(ISNUMBER('Control Sample Data'!M181),'Control Sample Data'!M181&lt;$B$1,'Control Sample Data'!M181&gt;0),'Control Sample Data'!M181,$B$1),"")</f>
        <v/>
      </c>
      <c r="AT182" s="34" t="str">
        <f t="shared" si="160"/>
        <v/>
      </c>
      <c r="AU182" s="34" t="str">
        <f t="shared" si="161"/>
        <v/>
      </c>
      <c r="AV182" s="34" t="str">
        <f t="shared" si="162"/>
        <v/>
      </c>
      <c r="AW182" s="34" t="str">
        <f t="shared" si="163"/>
        <v/>
      </c>
      <c r="AX182" s="34" t="str">
        <f t="shared" si="164"/>
        <v/>
      </c>
      <c r="AY182" s="34" t="str">
        <f t="shared" si="165"/>
        <v/>
      </c>
      <c r="AZ182" s="34" t="str">
        <f t="shared" si="166"/>
        <v/>
      </c>
      <c r="BA182" s="34" t="str">
        <f t="shared" si="167"/>
        <v/>
      </c>
      <c r="BB182" s="34" t="str">
        <f t="shared" si="168"/>
        <v/>
      </c>
      <c r="BC182" s="34" t="str">
        <f t="shared" si="169"/>
        <v/>
      </c>
      <c r="BD182" s="34" t="str">
        <f t="shared" si="172"/>
        <v/>
      </c>
      <c r="BE182" s="34" t="str">
        <f t="shared" si="173"/>
        <v/>
      </c>
      <c r="BF182" s="34" t="str">
        <f t="shared" si="174"/>
        <v/>
      </c>
      <c r="BG182" s="34" t="str">
        <f t="shared" si="175"/>
        <v/>
      </c>
      <c r="BH182" s="34" t="str">
        <f t="shared" si="176"/>
        <v/>
      </c>
      <c r="BI182" s="34" t="str">
        <f t="shared" si="177"/>
        <v/>
      </c>
      <c r="BJ182" s="34" t="str">
        <f t="shared" si="178"/>
        <v/>
      </c>
      <c r="BK182" s="34" t="str">
        <f t="shared" si="179"/>
        <v/>
      </c>
      <c r="BL182" s="34" t="str">
        <f t="shared" si="180"/>
        <v/>
      </c>
      <c r="BM182" s="34" t="str">
        <f t="shared" si="181"/>
        <v/>
      </c>
      <c r="BN182" s="36" t="e">
        <f t="shared" si="170"/>
        <v>#DIV/0!</v>
      </c>
      <c r="BO182" s="36" t="e">
        <f t="shared" si="171"/>
        <v>#DIV/0!</v>
      </c>
      <c r="BP182" s="37" t="str">
        <f t="shared" si="140"/>
        <v/>
      </c>
      <c r="BQ182" s="37" t="str">
        <f t="shared" si="141"/>
        <v/>
      </c>
      <c r="BR182" s="37" t="str">
        <f t="shared" si="142"/>
        <v/>
      </c>
      <c r="BS182" s="37" t="str">
        <f t="shared" si="143"/>
        <v/>
      </c>
      <c r="BT182" s="37" t="str">
        <f t="shared" si="144"/>
        <v/>
      </c>
      <c r="BU182" s="37" t="str">
        <f t="shared" si="145"/>
        <v/>
      </c>
      <c r="BV182" s="37" t="str">
        <f t="shared" si="146"/>
        <v/>
      </c>
      <c r="BW182" s="37" t="str">
        <f t="shared" si="147"/>
        <v/>
      </c>
      <c r="BX182" s="37" t="str">
        <f t="shared" si="148"/>
        <v/>
      </c>
      <c r="BY182" s="37" t="str">
        <f t="shared" si="149"/>
        <v/>
      </c>
      <c r="BZ182" s="37" t="str">
        <f t="shared" si="150"/>
        <v/>
      </c>
      <c r="CA182" s="37" t="str">
        <f t="shared" si="151"/>
        <v/>
      </c>
      <c r="CB182" s="37" t="str">
        <f t="shared" si="152"/>
        <v/>
      </c>
      <c r="CC182" s="37" t="str">
        <f t="shared" si="153"/>
        <v/>
      </c>
      <c r="CD182" s="37" t="str">
        <f t="shared" si="154"/>
        <v/>
      </c>
      <c r="CE182" s="37" t="str">
        <f t="shared" si="155"/>
        <v/>
      </c>
      <c r="CF182" s="37" t="str">
        <f t="shared" si="156"/>
        <v/>
      </c>
      <c r="CG182" s="37" t="str">
        <f t="shared" si="157"/>
        <v/>
      </c>
      <c r="CH182" s="37" t="str">
        <f t="shared" si="158"/>
        <v/>
      </c>
      <c r="CI182" s="37" t="str">
        <f t="shared" si="159"/>
        <v/>
      </c>
    </row>
    <row r="183" spans="1:87" ht="12.75">
      <c r="A183" s="16"/>
      <c r="B183" s="14" t="str">
        <f>IF('Gene Table'!D182="","",'Gene Table'!D182)</f>
        <v>NM_000598</v>
      </c>
      <c r="C183" s="14" t="s">
        <v>341</v>
      </c>
      <c r="D183" s="15" t="str">
        <f>IF(SUM('Test Sample Data'!D$3:D$98)&gt;10,IF(AND(ISNUMBER('Test Sample Data'!D182),'Test Sample Data'!D182&lt;$B$1,'Test Sample Data'!D182&gt;0),'Test Sample Data'!D182,$B$1),"")</f>
        <v/>
      </c>
      <c r="E183" s="15" t="str">
        <f>IF(SUM('Test Sample Data'!E$3:E$98)&gt;10,IF(AND(ISNUMBER('Test Sample Data'!E182),'Test Sample Data'!E182&lt;$B$1,'Test Sample Data'!E182&gt;0),'Test Sample Data'!E182,$B$1),"")</f>
        <v/>
      </c>
      <c r="F183" s="15" t="str">
        <f>IF(SUM('Test Sample Data'!F$3:F$98)&gt;10,IF(AND(ISNUMBER('Test Sample Data'!F182),'Test Sample Data'!F182&lt;$B$1,'Test Sample Data'!F182&gt;0),'Test Sample Data'!F182,$B$1),"")</f>
        <v/>
      </c>
      <c r="G183" s="15" t="str">
        <f>IF(SUM('Test Sample Data'!G$3:G$98)&gt;10,IF(AND(ISNUMBER('Test Sample Data'!G182),'Test Sample Data'!G182&lt;$B$1,'Test Sample Data'!G182&gt;0),'Test Sample Data'!G182,$B$1),"")</f>
        <v/>
      </c>
      <c r="H183" s="15" t="str">
        <f>IF(SUM('Test Sample Data'!H$3:H$98)&gt;10,IF(AND(ISNUMBER('Test Sample Data'!H182),'Test Sample Data'!H182&lt;$B$1,'Test Sample Data'!H182&gt;0),'Test Sample Data'!H182,$B$1),"")</f>
        <v/>
      </c>
      <c r="I183" s="15" t="str">
        <f>IF(SUM('Test Sample Data'!I$3:I$98)&gt;10,IF(AND(ISNUMBER('Test Sample Data'!I182),'Test Sample Data'!I182&lt;$B$1,'Test Sample Data'!I182&gt;0),'Test Sample Data'!I182,$B$1),"")</f>
        <v/>
      </c>
      <c r="J183" s="15" t="str">
        <f>IF(SUM('Test Sample Data'!J$3:J$98)&gt;10,IF(AND(ISNUMBER('Test Sample Data'!J182),'Test Sample Data'!J182&lt;$B$1,'Test Sample Data'!J182&gt;0),'Test Sample Data'!J182,$B$1),"")</f>
        <v/>
      </c>
      <c r="K183" s="15" t="str">
        <f>IF(SUM('Test Sample Data'!K$3:K$98)&gt;10,IF(AND(ISNUMBER('Test Sample Data'!K182),'Test Sample Data'!K182&lt;$B$1,'Test Sample Data'!K182&gt;0),'Test Sample Data'!K182,$B$1),"")</f>
        <v/>
      </c>
      <c r="L183" s="15" t="str">
        <f>IF(SUM('Test Sample Data'!L$3:L$98)&gt;10,IF(AND(ISNUMBER('Test Sample Data'!L182),'Test Sample Data'!L182&lt;$B$1,'Test Sample Data'!L182&gt;0),'Test Sample Data'!L182,$B$1),"")</f>
        <v/>
      </c>
      <c r="M183" s="15" t="str">
        <f>IF(SUM('Test Sample Data'!M$3:M$98)&gt;10,IF(AND(ISNUMBER('Test Sample Data'!M182),'Test Sample Data'!M182&lt;$B$1,'Test Sample Data'!M182&gt;0),'Test Sample Data'!M182,$B$1),"")</f>
        <v/>
      </c>
      <c r="N183" s="15" t="str">
        <f>'Gene Table'!D182</f>
        <v>NM_000598</v>
      </c>
      <c r="O183" s="14" t="s">
        <v>341</v>
      </c>
      <c r="P183" s="15" t="str">
        <f>IF(SUM('Control Sample Data'!D$3:D$98)&gt;10,IF(AND(ISNUMBER('Control Sample Data'!D182),'Control Sample Data'!D182&lt;$B$1,'Control Sample Data'!D182&gt;0),'Control Sample Data'!D182,$B$1),"")</f>
        <v/>
      </c>
      <c r="Q183" s="15" t="str">
        <f>IF(SUM('Control Sample Data'!E$3:E$98)&gt;10,IF(AND(ISNUMBER('Control Sample Data'!E182),'Control Sample Data'!E182&lt;$B$1,'Control Sample Data'!E182&gt;0),'Control Sample Data'!E182,$B$1),"")</f>
        <v/>
      </c>
      <c r="R183" s="15" t="str">
        <f>IF(SUM('Control Sample Data'!F$3:F$98)&gt;10,IF(AND(ISNUMBER('Control Sample Data'!F182),'Control Sample Data'!F182&lt;$B$1,'Control Sample Data'!F182&gt;0),'Control Sample Data'!F182,$B$1),"")</f>
        <v/>
      </c>
      <c r="S183" s="15" t="str">
        <f>IF(SUM('Control Sample Data'!G$3:G$98)&gt;10,IF(AND(ISNUMBER('Control Sample Data'!G182),'Control Sample Data'!G182&lt;$B$1,'Control Sample Data'!G182&gt;0),'Control Sample Data'!G182,$B$1),"")</f>
        <v/>
      </c>
      <c r="T183" s="15" t="str">
        <f>IF(SUM('Control Sample Data'!H$3:H$98)&gt;10,IF(AND(ISNUMBER('Control Sample Data'!H182),'Control Sample Data'!H182&lt;$B$1,'Control Sample Data'!H182&gt;0),'Control Sample Data'!H182,$B$1),"")</f>
        <v/>
      </c>
      <c r="U183" s="15" t="str">
        <f>IF(SUM('Control Sample Data'!I$3:I$98)&gt;10,IF(AND(ISNUMBER('Control Sample Data'!I182),'Control Sample Data'!I182&lt;$B$1,'Control Sample Data'!I182&gt;0),'Control Sample Data'!I182,$B$1),"")</f>
        <v/>
      </c>
      <c r="V183" s="15" t="str">
        <f>IF(SUM('Control Sample Data'!J$3:J$98)&gt;10,IF(AND(ISNUMBER('Control Sample Data'!J182),'Control Sample Data'!J182&lt;$B$1,'Control Sample Data'!J182&gt;0),'Control Sample Data'!J182,$B$1),"")</f>
        <v/>
      </c>
      <c r="W183" s="15" t="str">
        <f>IF(SUM('Control Sample Data'!K$3:K$98)&gt;10,IF(AND(ISNUMBER('Control Sample Data'!K182),'Control Sample Data'!K182&lt;$B$1,'Control Sample Data'!K182&gt;0),'Control Sample Data'!K182,$B$1),"")</f>
        <v/>
      </c>
      <c r="X183" s="15" t="str">
        <f>IF(SUM('Control Sample Data'!L$3:L$98)&gt;10,IF(AND(ISNUMBER('Control Sample Data'!L182),'Control Sample Data'!L182&lt;$B$1,'Control Sample Data'!L182&gt;0),'Control Sample Data'!L182,$B$1),"")</f>
        <v/>
      </c>
      <c r="Y183" s="15" t="str">
        <f>IF(SUM('Control Sample Data'!M$3:M$98)&gt;10,IF(AND(ISNUMBER('Control Sample Data'!M182),'Control Sample Data'!M182&lt;$B$1,'Control Sample Data'!M182&gt;0),'Control Sample Data'!M182,$B$1),"")</f>
        <v/>
      </c>
      <c r="AT183" s="34" t="str">
        <f t="shared" si="160"/>
        <v/>
      </c>
      <c r="AU183" s="34" t="str">
        <f t="shared" si="161"/>
        <v/>
      </c>
      <c r="AV183" s="34" t="str">
        <f t="shared" si="162"/>
        <v/>
      </c>
      <c r="AW183" s="34" t="str">
        <f t="shared" si="163"/>
        <v/>
      </c>
      <c r="AX183" s="34" t="str">
        <f t="shared" si="164"/>
        <v/>
      </c>
      <c r="AY183" s="34" t="str">
        <f t="shared" si="165"/>
        <v/>
      </c>
      <c r="AZ183" s="34" t="str">
        <f t="shared" si="166"/>
        <v/>
      </c>
      <c r="BA183" s="34" t="str">
        <f t="shared" si="167"/>
        <v/>
      </c>
      <c r="BB183" s="34" t="str">
        <f t="shared" si="168"/>
        <v/>
      </c>
      <c r="BC183" s="34" t="str">
        <f t="shared" si="169"/>
        <v/>
      </c>
      <c r="BD183" s="34" t="str">
        <f t="shared" si="172"/>
        <v/>
      </c>
      <c r="BE183" s="34" t="str">
        <f t="shared" si="173"/>
        <v/>
      </c>
      <c r="BF183" s="34" t="str">
        <f t="shared" si="174"/>
        <v/>
      </c>
      <c r="BG183" s="34" t="str">
        <f t="shared" si="175"/>
        <v/>
      </c>
      <c r="BH183" s="34" t="str">
        <f t="shared" si="176"/>
        <v/>
      </c>
      <c r="BI183" s="34" t="str">
        <f t="shared" si="177"/>
        <v/>
      </c>
      <c r="BJ183" s="34" t="str">
        <f t="shared" si="178"/>
        <v/>
      </c>
      <c r="BK183" s="34" t="str">
        <f t="shared" si="179"/>
        <v/>
      </c>
      <c r="BL183" s="34" t="str">
        <f t="shared" si="180"/>
        <v/>
      </c>
      <c r="BM183" s="34" t="str">
        <f t="shared" si="181"/>
        <v/>
      </c>
      <c r="BN183" s="36" t="e">
        <f t="shared" si="170"/>
        <v>#DIV/0!</v>
      </c>
      <c r="BO183" s="36" t="e">
        <f t="shared" si="171"/>
        <v>#DIV/0!</v>
      </c>
      <c r="BP183" s="37" t="str">
        <f t="shared" si="140"/>
        <v/>
      </c>
      <c r="BQ183" s="37" t="str">
        <f t="shared" si="141"/>
        <v/>
      </c>
      <c r="BR183" s="37" t="str">
        <f t="shared" si="142"/>
        <v/>
      </c>
      <c r="BS183" s="37" t="str">
        <f t="shared" si="143"/>
        <v/>
      </c>
      <c r="BT183" s="37" t="str">
        <f t="shared" si="144"/>
        <v/>
      </c>
      <c r="BU183" s="37" t="str">
        <f t="shared" si="145"/>
        <v/>
      </c>
      <c r="BV183" s="37" t="str">
        <f t="shared" si="146"/>
        <v/>
      </c>
      <c r="BW183" s="37" t="str">
        <f t="shared" si="147"/>
        <v/>
      </c>
      <c r="BX183" s="37" t="str">
        <f t="shared" si="148"/>
        <v/>
      </c>
      <c r="BY183" s="37" t="str">
        <f t="shared" si="149"/>
        <v/>
      </c>
      <c r="BZ183" s="37" t="str">
        <f t="shared" si="150"/>
        <v/>
      </c>
      <c r="CA183" s="37" t="str">
        <f t="shared" si="151"/>
        <v/>
      </c>
      <c r="CB183" s="37" t="str">
        <f t="shared" si="152"/>
        <v/>
      </c>
      <c r="CC183" s="37" t="str">
        <f t="shared" si="153"/>
        <v/>
      </c>
      <c r="CD183" s="37" t="str">
        <f t="shared" si="154"/>
        <v/>
      </c>
      <c r="CE183" s="37" t="str">
        <f t="shared" si="155"/>
        <v/>
      </c>
      <c r="CF183" s="37" t="str">
        <f t="shared" si="156"/>
        <v/>
      </c>
      <c r="CG183" s="37" t="str">
        <f t="shared" si="157"/>
        <v/>
      </c>
      <c r="CH183" s="37" t="str">
        <f t="shared" si="158"/>
        <v/>
      </c>
      <c r="CI183" s="37" t="str">
        <f t="shared" si="159"/>
        <v/>
      </c>
    </row>
    <row r="184" spans="1:87" ht="12.75">
      <c r="A184" s="16"/>
      <c r="B184" s="14" t="str">
        <f>IF('Gene Table'!D183="","",'Gene Table'!D183)</f>
        <v>HGDC</v>
      </c>
      <c r="C184" s="14" t="s">
        <v>345</v>
      </c>
      <c r="D184" s="15" t="str">
        <f>IF(SUM('Test Sample Data'!D$3:D$98)&gt;10,IF(AND(ISNUMBER('Test Sample Data'!D183),'Test Sample Data'!D183&lt;$B$1,'Test Sample Data'!D183&gt;0),'Test Sample Data'!D183,$B$1),"")</f>
        <v/>
      </c>
      <c r="E184" s="15" t="str">
        <f>IF(SUM('Test Sample Data'!E$3:E$98)&gt;10,IF(AND(ISNUMBER('Test Sample Data'!E183),'Test Sample Data'!E183&lt;$B$1,'Test Sample Data'!E183&gt;0),'Test Sample Data'!E183,$B$1),"")</f>
        <v/>
      </c>
      <c r="F184" s="15" t="str">
        <f>IF(SUM('Test Sample Data'!F$3:F$98)&gt;10,IF(AND(ISNUMBER('Test Sample Data'!F183),'Test Sample Data'!F183&lt;$B$1,'Test Sample Data'!F183&gt;0),'Test Sample Data'!F183,$B$1),"")</f>
        <v/>
      </c>
      <c r="G184" s="15" t="str">
        <f>IF(SUM('Test Sample Data'!G$3:G$98)&gt;10,IF(AND(ISNUMBER('Test Sample Data'!G183),'Test Sample Data'!G183&lt;$B$1,'Test Sample Data'!G183&gt;0),'Test Sample Data'!G183,$B$1),"")</f>
        <v/>
      </c>
      <c r="H184" s="15" t="str">
        <f>IF(SUM('Test Sample Data'!H$3:H$98)&gt;10,IF(AND(ISNUMBER('Test Sample Data'!H183),'Test Sample Data'!H183&lt;$B$1,'Test Sample Data'!H183&gt;0),'Test Sample Data'!H183,$B$1),"")</f>
        <v/>
      </c>
      <c r="I184" s="15" t="str">
        <f>IF(SUM('Test Sample Data'!I$3:I$98)&gt;10,IF(AND(ISNUMBER('Test Sample Data'!I183),'Test Sample Data'!I183&lt;$B$1,'Test Sample Data'!I183&gt;0),'Test Sample Data'!I183,$B$1),"")</f>
        <v/>
      </c>
      <c r="J184" s="15" t="str">
        <f>IF(SUM('Test Sample Data'!J$3:J$98)&gt;10,IF(AND(ISNUMBER('Test Sample Data'!J183),'Test Sample Data'!J183&lt;$B$1,'Test Sample Data'!J183&gt;0),'Test Sample Data'!J183,$B$1),"")</f>
        <v/>
      </c>
      <c r="K184" s="15" t="str">
        <f>IF(SUM('Test Sample Data'!K$3:K$98)&gt;10,IF(AND(ISNUMBER('Test Sample Data'!K183),'Test Sample Data'!K183&lt;$B$1,'Test Sample Data'!K183&gt;0),'Test Sample Data'!K183,$B$1),"")</f>
        <v/>
      </c>
      <c r="L184" s="15" t="str">
        <f>IF(SUM('Test Sample Data'!L$3:L$98)&gt;10,IF(AND(ISNUMBER('Test Sample Data'!L183),'Test Sample Data'!L183&lt;$B$1,'Test Sample Data'!L183&gt;0),'Test Sample Data'!L183,$B$1),"")</f>
        <v/>
      </c>
      <c r="M184" s="15" t="str">
        <f>IF(SUM('Test Sample Data'!M$3:M$98)&gt;10,IF(AND(ISNUMBER('Test Sample Data'!M183),'Test Sample Data'!M183&lt;$B$1,'Test Sample Data'!M183&gt;0),'Test Sample Data'!M183,$B$1),"")</f>
        <v/>
      </c>
      <c r="N184" s="15" t="str">
        <f>'Gene Table'!D183</f>
        <v>HGDC</v>
      </c>
      <c r="O184" s="14" t="s">
        <v>345</v>
      </c>
      <c r="P184" s="15" t="str">
        <f>IF(SUM('Control Sample Data'!D$3:D$98)&gt;10,IF(AND(ISNUMBER('Control Sample Data'!D183),'Control Sample Data'!D183&lt;$B$1,'Control Sample Data'!D183&gt;0),'Control Sample Data'!D183,$B$1),"")</f>
        <v/>
      </c>
      <c r="Q184" s="15" t="str">
        <f>IF(SUM('Control Sample Data'!E$3:E$98)&gt;10,IF(AND(ISNUMBER('Control Sample Data'!E183),'Control Sample Data'!E183&lt;$B$1,'Control Sample Data'!E183&gt;0),'Control Sample Data'!E183,$B$1),"")</f>
        <v/>
      </c>
      <c r="R184" s="15" t="str">
        <f>IF(SUM('Control Sample Data'!F$3:F$98)&gt;10,IF(AND(ISNUMBER('Control Sample Data'!F183),'Control Sample Data'!F183&lt;$B$1,'Control Sample Data'!F183&gt;0),'Control Sample Data'!F183,$B$1),"")</f>
        <v/>
      </c>
      <c r="S184" s="15" t="str">
        <f>IF(SUM('Control Sample Data'!G$3:G$98)&gt;10,IF(AND(ISNUMBER('Control Sample Data'!G183),'Control Sample Data'!G183&lt;$B$1,'Control Sample Data'!G183&gt;0),'Control Sample Data'!G183,$B$1),"")</f>
        <v/>
      </c>
      <c r="T184" s="15" t="str">
        <f>IF(SUM('Control Sample Data'!H$3:H$98)&gt;10,IF(AND(ISNUMBER('Control Sample Data'!H183),'Control Sample Data'!H183&lt;$B$1,'Control Sample Data'!H183&gt;0),'Control Sample Data'!H183,$B$1),"")</f>
        <v/>
      </c>
      <c r="U184" s="15" t="str">
        <f>IF(SUM('Control Sample Data'!I$3:I$98)&gt;10,IF(AND(ISNUMBER('Control Sample Data'!I183),'Control Sample Data'!I183&lt;$B$1,'Control Sample Data'!I183&gt;0),'Control Sample Data'!I183,$B$1),"")</f>
        <v/>
      </c>
      <c r="V184" s="15" t="str">
        <f>IF(SUM('Control Sample Data'!J$3:J$98)&gt;10,IF(AND(ISNUMBER('Control Sample Data'!J183),'Control Sample Data'!J183&lt;$B$1,'Control Sample Data'!J183&gt;0),'Control Sample Data'!J183,$B$1),"")</f>
        <v/>
      </c>
      <c r="W184" s="15" t="str">
        <f>IF(SUM('Control Sample Data'!K$3:K$98)&gt;10,IF(AND(ISNUMBER('Control Sample Data'!K183),'Control Sample Data'!K183&lt;$B$1,'Control Sample Data'!K183&gt;0),'Control Sample Data'!K183,$B$1),"")</f>
        <v/>
      </c>
      <c r="X184" s="15" t="str">
        <f>IF(SUM('Control Sample Data'!L$3:L$98)&gt;10,IF(AND(ISNUMBER('Control Sample Data'!L183),'Control Sample Data'!L183&lt;$B$1,'Control Sample Data'!L183&gt;0),'Control Sample Data'!L183,$B$1),"")</f>
        <v/>
      </c>
      <c r="Y184" s="15" t="str">
        <f>IF(SUM('Control Sample Data'!M$3:M$98)&gt;10,IF(AND(ISNUMBER('Control Sample Data'!M183),'Control Sample Data'!M183&lt;$B$1,'Control Sample Data'!M183&gt;0),'Control Sample Data'!M183,$B$1),"")</f>
        <v/>
      </c>
      <c r="AT184" s="34" t="str">
        <f t="shared" si="160"/>
        <v/>
      </c>
      <c r="AU184" s="34" t="str">
        <f t="shared" si="161"/>
        <v/>
      </c>
      <c r="AV184" s="34" t="str">
        <f t="shared" si="162"/>
        <v/>
      </c>
      <c r="AW184" s="34" t="str">
        <f t="shared" si="163"/>
        <v/>
      </c>
      <c r="AX184" s="34" t="str">
        <f t="shared" si="164"/>
        <v/>
      </c>
      <c r="AY184" s="34" t="str">
        <f t="shared" si="165"/>
        <v/>
      </c>
      <c r="AZ184" s="34" t="str">
        <f t="shared" si="166"/>
        <v/>
      </c>
      <c r="BA184" s="34" t="str">
        <f t="shared" si="167"/>
        <v/>
      </c>
      <c r="BB184" s="34" t="str">
        <f t="shared" si="168"/>
        <v/>
      </c>
      <c r="BC184" s="34" t="str">
        <f t="shared" si="169"/>
        <v/>
      </c>
      <c r="BD184" s="34" t="str">
        <f t="shared" si="172"/>
        <v/>
      </c>
      <c r="BE184" s="34" t="str">
        <f t="shared" si="173"/>
        <v/>
      </c>
      <c r="BF184" s="34" t="str">
        <f t="shared" si="174"/>
        <v/>
      </c>
      <c r="BG184" s="34" t="str">
        <f t="shared" si="175"/>
        <v/>
      </c>
      <c r="BH184" s="34" t="str">
        <f t="shared" si="176"/>
        <v/>
      </c>
      <c r="BI184" s="34" t="str">
        <f t="shared" si="177"/>
        <v/>
      </c>
      <c r="BJ184" s="34" t="str">
        <f t="shared" si="178"/>
        <v/>
      </c>
      <c r="BK184" s="34" t="str">
        <f t="shared" si="179"/>
        <v/>
      </c>
      <c r="BL184" s="34" t="str">
        <f t="shared" si="180"/>
        <v/>
      </c>
      <c r="BM184" s="34" t="str">
        <f t="shared" si="181"/>
        <v/>
      </c>
      <c r="BN184" s="36" t="e">
        <f t="shared" si="170"/>
        <v>#DIV/0!</v>
      </c>
      <c r="BO184" s="36" t="e">
        <f t="shared" si="171"/>
        <v>#DIV/0!</v>
      </c>
      <c r="BP184" s="37" t="str">
        <f t="shared" si="140"/>
        <v/>
      </c>
      <c r="BQ184" s="37" t="str">
        <f t="shared" si="141"/>
        <v/>
      </c>
      <c r="BR184" s="37" t="str">
        <f t="shared" si="142"/>
        <v/>
      </c>
      <c r="BS184" s="37" t="str">
        <f t="shared" si="143"/>
        <v/>
      </c>
      <c r="BT184" s="37" t="str">
        <f t="shared" si="144"/>
        <v/>
      </c>
      <c r="BU184" s="37" t="str">
        <f t="shared" si="145"/>
        <v/>
      </c>
      <c r="BV184" s="37" t="str">
        <f t="shared" si="146"/>
        <v/>
      </c>
      <c r="BW184" s="37" t="str">
        <f t="shared" si="147"/>
        <v/>
      </c>
      <c r="BX184" s="37" t="str">
        <f t="shared" si="148"/>
        <v/>
      </c>
      <c r="BY184" s="37" t="str">
        <f t="shared" si="149"/>
        <v/>
      </c>
      <c r="BZ184" s="37" t="str">
        <f t="shared" si="150"/>
        <v/>
      </c>
      <c r="CA184" s="37" t="str">
        <f t="shared" si="151"/>
        <v/>
      </c>
      <c r="CB184" s="37" t="str">
        <f t="shared" si="152"/>
        <v/>
      </c>
      <c r="CC184" s="37" t="str">
        <f t="shared" si="153"/>
        <v/>
      </c>
      <c r="CD184" s="37" t="str">
        <f t="shared" si="154"/>
        <v/>
      </c>
      <c r="CE184" s="37" t="str">
        <f t="shared" si="155"/>
        <v/>
      </c>
      <c r="CF184" s="37" t="str">
        <f t="shared" si="156"/>
        <v/>
      </c>
      <c r="CG184" s="37" t="str">
        <f t="shared" si="157"/>
        <v/>
      </c>
      <c r="CH184" s="37" t="str">
        <f t="shared" si="158"/>
        <v/>
      </c>
      <c r="CI184" s="37" t="str">
        <f t="shared" si="159"/>
        <v/>
      </c>
    </row>
    <row r="185" spans="1:87" ht="12.75">
      <c r="A185" s="16"/>
      <c r="B185" s="14" t="str">
        <f>IF('Gene Table'!D184="","",'Gene Table'!D184)</f>
        <v>HGDC</v>
      </c>
      <c r="C185" s="14" t="s">
        <v>347</v>
      </c>
      <c r="D185" s="15" t="str">
        <f>IF(SUM('Test Sample Data'!D$3:D$98)&gt;10,IF(AND(ISNUMBER('Test Sample Data'!D184),'Test Sample Data'!D184&lt;$B$1,'Test Sample Data'!D184&gt;0),'Test Sample Data'!D184,$B$1),"")</f>
        <v/>
      </c>
      <c r="E185" s="15" t="str">
        <f>IF(SUM('Test Sample Data'!E$3:E$98)&gt;10,IF(AND(ISNUMBER('Test Sample Data'!E184),'Test Sample Data'!E184&lt;$B$1,'Test Sample Data'!E184&gt;0),'Test Sample Data'!E184,$B$1),"")</f>
        <v/>
      </c>
      <c r="F185" s="15" t="str">
        <f>IF(SUM('Test Sample Data'!F$3:F$98)&gt;10,IF(AND(ISNUMBER('Test Sample Data'!F184),'Test Sample Data'!F184&lt;$B$1,'Test Sample Data'!F184&gt;0),'Test Sample Data'!F184,$B$1),"")</f>
        <v/>
      </c>
      <c r="G185" s="15" t="str">
        <f>IF(SUM('Test Sample Data'!G$3:G$98)&gt;10,IF(AND(ISNUMBER('Test Sample Data'!G184),'Test Sample Data'!G184&lt;$B$1,'Test Sample Data'!G184&gt;0),'Test Sample Data'!G184,$B$1),"")</f>
        <v/>
      </c>
      <c r="H185" s="15" t="str">
        <f>IF(SUM('Test Sample Data'!H$3:H$98)&gt;10,IF(AND(ISNUMBER('Test Sample Data'!H184),'Test Sample Data'!H184&lt;$B$1,'Test Sample Data'!H184&gt;0),'Test Sample Data'!H184,$B$1),"")</f>
        <v/>
      </c>
      <c r="I185" s="15" t="str">
        <f>IF(SUM('Test Sample Data'!I$3:I$98)&gt;10,IF(AND(ISNUMBER('Test Sample Data'!I184),'Test Sample Data'!I184&lt;$B$1,'Test Sample Data'!I184&gt;0),'Test Sample Data'!I184,$B$1),"")</f>
        <v/>
      </c>
      <c r="J185" s="15" t="str">
        <f>IF(SUM('Test Sample Data'!J$3:J$98)&gt;10,IF(AND(ISNUMBER('Test Sample Data'!J184),'Test Sample Data'!J184&lt;$B$1,'Test Sample Data'!J184&gt;0),'Test Sample Data'!J184,$B$1),"")</f>
        <v/>
      </c>
      <c r="K185" s="15" t="str">
        <f>IF(SUM('Test Sample Data'!K$3:K$98)&gt;10,IF(AND(ISNUMBER('Test Sample Data'!K184),'Test Sample Data'!K184&lt;$B$1,'Test Sample Data'!K184&gt;0),'Test Sample Data'!K184,$B$1),"")</f>
        <v/>
      </c>
      <c r="L185" s="15" t="str">
        <f>IF(SUM('Test Sample Data'!L$3:L$98)&gt;10,IF(AND(ISNUMBER('Test Sample Data'!L184),'Test Sample Data'!L184&lt;$B$1,'Test Sample Data'!L184&gt;0),'Test Sample Data'!L184,$B$1),"")</f>
        <v/>
      </c>
      <c r="M185" s="15" t="str">
        <f>IF(SUM('Test Sample Data'!M$3:M$98)&gt;10,IF(AND(ISNUMBER('Test Sample Data'!M184),'Test Sample Data'!M184&lt;$B$1,'Test Sample Data'!M184&gt;0),'Test Sample Data'!M184,$B$1),"")</f>
        <v/>
      </c>
      <c r="N185" s="15" t="str">
        <f>'Gene Table'!D184</f>
        <v>HGDC</v>
      </c>
      <c r="O185" s="14" t="s">
        <v>347</v>
      </c>
      <c r="P185" s="15" t="str">
        <f>IF(SUM('Control Sample Data'!D$3:D$98)&gt;10,IF(AND(ISNUMBER('Control Sample Data'!D184),'Control Sample Data'!D184&lt;$B$1,'Control Sample Data'!D184&gt;0),'Control Sample Data'!D184,$B$1),"")</f>
        <v/>
      </c>
      <c r="Q185" s="15" t="str">
        <f>IF(SUM('Control Sample Data'!E$3:E$98)&gt;10,IF(AND(ISNUMBER('Control Sample Data'!E184),'Control Sample Data'!E184&lt;$B$1,'Control Sample Data'!E184&gt;0),'Control Sample Data'!E184,$B$1),"")</f>
        <v/>
      </c>
      <c r="R185" s="15" t="str">
        <f>IF(SUM('Control Sample Data'!F$3:F$98)&gt;10,IF(AND(ISNUMBER('Control Sample Data'!F184),'Control Sample Data'!F184&lt;$B$1,'Control Sample Data'!F184&gt;0),'Control Sample Data'!F184,$B$1),"")</f>
        <v/>
      </c>
      <c r="S185" s="15" t="str">
        <f>IF(SUM('Control Sample Data'!G$3:G$98)&gt;10,IF(AND(ISNUMBER('Control Sample Data'!G184),'Control Sample Data'!G184&lt;$B$1,'Control Sample Data'!G184&gt;0),'Control Sample Data'!G184,$B$1),"")</f>
        <v/>
      </c>
      <c r="T185" s="15" t="str">
        <f>IF(SUM('Control Sample Data'!H$3:H$98)&gt;10,IF(AND(ISNUMBER('Control Sample Data'!H184),'Control Sample Data'!H184&lt;$B$1,'Control Sample Data'!H184&gt;0),'Control Sample Data'!H184,$B$1),"")</f>
        <v/>
      </c>
      <c r="U185" s="15" t="str">
        <f>IF(SUM('Control Sample Data'!I$3:I$98)&gt;10,IF(AND(ISNUMBER('Control Sample Data'!I184),'Control Sample Data'!I184&lt;$B$1,'Control Sample Data'!I184&gt;0),'Control Sample Data'!I184,$B$1),"")</f>
        <v/>
      </c>
      <c r="V185" s="15" t="str">
        <f>IF(SUM('Control Sample Data'!J$3:J$98)&gt;10,IF(AND(ISNUMBER('Control Sample Data'!J184),'Control Sample Data'!J184&lt;$B$1,'Control Sample Data'!J184&gt;0),'Control Sample Data'!J184,$B$1),"")</f>
        <v/>
      </c>
      <c r="W185" s="15" t="str">
        <f>IF(SUM('Control Sample Data'!K$3:K$98)&gt;10,IF(AND(ISNUMBER('Control Sample Data'!K184),'Control Sample Data'!K184&lt;$B$1,'Control Sample Data'!K184&gt;0),'Control Sample Data'!K184,$B$1),"")</f>
        <v/>
      </c>
      <c r="X185" s="15" t="str">
        <f>IF(SUM('Control Sample Data'!L$3:L$98)&gt;10,IF(AND(ISNUMBER('Control Sample Data'!L184),'Control Sample Data'!L184&lt;$B$1,'Control Sample Data'!L184&gt;0),'Control Sample Data'!L184,$B$1),"")</f>
        <v/>
      </c>
      <c r="Y185" s="15" t="str">
        <f>IF(SUM('Control Sample Data'!M$3:M$98)&gt;10,IF(AND(ISNUMBER('Control Sample Data'!M184),'Control Sample Data'!M184&lt;$B$1,'Control Sample Data'!M184&gt;0),'Control Sample Data'!M184,$B$1),"")</f>
        <v/>
      </c>
      <c r="AT185" s="34" t="str">
        <f t="shared" si="160"/>
        <v/>
      </c>
      <c r="AU185" s="34" t="str">
        <f t="shared" si="161"/>
        <v/>
      </c>
      <c r="AV185" s="34" t="str">
        <f t="shared" si="162"/>
        <v/>
      </c>
      <c r="AW185" s="34" t="str">
        <f t="shared" si="163"/>
        <v/>
      </c>
      <c r="AX185" s="34" t="str">
        <f t="shared" si="164"/>
        <v/>
      </c>
      <c r="AY185" s="34" t="str">
        <f t="shared" si="165"/>
        <v/>
      </c>
      <c r="AZ185" s="34" t="str">
        <f t="shared" si="166"/>
        <v/>
      </c>
      <c r="BA185" s="34" t="str">
        <f t="shared" si="167"/>
        <v/>
      </c>
      <c r="BB185" s="34" t="str">
        <f t="shared" si="168"/>
        <v/>
      </c>
      <c r="BC185" s="34" t="str">
        <f t="shared" si="169"/>
        <v/>
      </c>
      <c r="BD185" s="34" t="str">
        <f t="shared" si="172"/>
        <v/>
      </c>
      <c r="BE185" s="34" t="str">
        <f t="shared" si="173"/>
        <v/>
      </c>
      <c r="BF185" s="34" t="str">
        <f t="shared" si="174"/>
        <v/>
      </c>
      <c r="BG185" s="34" t="str">
        <f t="shared" si="175"/>
        <v/>
      </c>
      <c r="BH185" s="34" t="str">
        <f t="shared" si="176"/>
        <v/>
      </c>
      <c r="BI185" s="34" t="str">
        <f t="shared" si="177"/>
        <v/>
      </c>
      <c r="BJ185" s="34" t="str">
        <f t="shared" si="178"/>
        <v/>
      </c>
      <c r="BK185" s="34" t="str">
        <f t="shared" si="179"/>
        <v/>
      </c>
      <c r="BL185" s="34" t="str">
        <f t="shared" si="180"/>
        <v/>
      </c>
      <c r="BM185" s="34" t="str">
        <f t="shared" si="181"/>
        <v/>
      </c>
      <c r="BN185" s="36" t="e">
        <f t="shared" si="170"/>
        <v>#DIV/0!</v>
      </c>
      <c r="BO185" s="36" t="e">
        <f t="shared" si="171"/>
        <v>#DIV/0!</v>
      </c>
      <c r="BP185" s="37" t="str">
        <f t="shared" si="140"/>
        <v/>
      </c>
      <c r="BQ185" s="37" t="str">
        <f t="shared" si="141"/>
        <v/>
      </c>
      <c r="BR185" s="37" t="str">
        <f t="shared" si="142"/>
        <v/>
      </c>
      <c r="BS185" s="37" t="str">
        <f t="shared" si="143"/>
        <v/>
      </c>
      <c r="BT185" s="37" t="str">
        <f t="shared" si="144"/>
        <v/>
      </c>
      <c r="BU185" s="37" t="str">
        <f t="shared" si="145"/>
        <v/>
      </c>
      <c r="BV185" s="37" t="str">
        <f t="shared" si="146"/>
        <v/>
      </c>
      <c r="BW185" s="37" t="str">
        <f t="shared" si="147"/>
        <v/>
      </c>
      <c r="BX185" s="37" t="str">
        <f t="shared" si="148"/>
        <v/>
      </c>
      <c r="BY185" s="37" t="str">
        <f t="shared" si="149"/>
        <v/>
      </c>
      <c r="BZ185" s="37" t="str">
        <f t="shared" si="150"/>
        <v/>
      </c>
      <c r="CA185" s="37" t="str">
        <f t="shared" si="151"/>
        <v/>
      </c>
      <c r="CB185" s="37" t="str">
        <f t="shared" si="152"/>
        <v/>
      </c>
      <c r="CC185" s="37" t="str">
        <f t="shared" si="153"/>
        <v/>
      </c>
      <c r="CD185" s="37" t="str">
        <f t="shared" si="154"/>
        <v/>
      </c>
      <c r="CE185" s="37" t="str">
        <f t="shared" si="155"/>
        <v/>
      </c>
      <c r="CF185" s="37" t="str">
        <f t="shared" si="156"/>
        <v/>
      </c>
      <c r="CG185" s="37" t="str">
        <f t="shared" si="157"/>
        <v/>
      </c>
      <c r="CH185" s="37" t="str">
        <f t="shared" si="158"/>
        <v/>
      </c>
      <c r="CI185" s="37" t="str">
        <f t="shared" si="159"/>
        <v/>
      </c>
    </row>
    <row r="186" spans="1:87" ht="12.75">
      <c r="A186" s="16"/>
      <c r="B186" s="14" t="str">
        <f>IF('Gene Table'!D185="","",'Gene Table'!D185)</f>
        <v>NM_002046</v>
      </c>
      <c r="C186" s="14" t="s">
        <v>348</v>
      </c>
      <c r="D186" s="15" t="str">
        <f>IF(SUM('Test Sample Data'!D$3:D$98)&gt;10,IF(AND(ISNUMBER('Test Sample Data'!D185),'Test Sample Data'!D185&lt;$B$1,'Test Sample Data'!D185&gt;0),'Test Sample Data'!D185,$B$1),"")</f>
        <v/>
      </c>
      <c r="E186" s="15" t="str">
        <f>IF(SUM('Test Sample Data'!E$3:E$98)&gt;10,IF(AND(ISNUMBER('Test Sample Data'!E185),'Test Sample Data'!E185&lt;$B$1,'Test Sample Data'!E185&gt;0),'Test Sample Data'!E185,$B$1),"")</f>
        <v/>
      </c>
      <c r="F186" s="15" t="str">
        <f>IF(SUM('Test Sample Data'!F$3:F$98)&gt;10,IF(AND(ISNUMBER('Test Sample Data'!F185),'Test Sample Data'!F185&lt;$B$1,'Test Sample Data'!F185&gt;0),'Test Sample Data'!F185,$B$1),"")</f>
        <v/>
      </c>
      <c r="G186" s="15" t="str">
        <f>IF(SUM('Test Sample Data'!G$3:G$98)&gt;10,IF(AND(ISNUMBER('Test Sample Data'!G185),'Test Sample Data'!G185&lt;$B$1,'Test Sample Data'!G185&gt;0),'Test Sample Data'!G185,$B$1),"")</f>
        <v/>
      </c>
      <c r="H186" s="15" t="str">
        <f>IF(SUM('Test Sample Data'!H$3:H$98)&gt;10,IF(AND(ISNUMBER('Test Sample Data'!H185),'Test Sample Data'!H185&lt;$B$1,'Test Sample Data'!H185&gt;0),'Test Sample Data'!H185,$B$1),"")</f>
        <v/>
      </c>
      <c r="I186" s="15" t="str">
        <f>IF(SUM('Test Sample Data'!I$3:I$98)&gt;10,IF(AND(ISNUMBER('Test Sample Data'!I185),'Test Sample Data'!I185&lt;$B$1,'Test Sample Data'!I185&gt;0),'Test Sample Data'!I185,$B$1),"")</f>
        <v/>
      </c>
      <c r="J186" s="15" t="str">
        <f>IF(SUM('Test Sample Data'!J$3:J$98)&gt;10,IF(AND(ISNUMBER('Test Sample Data'!J185),'Test Sample Data'!J185&lt;$B$1,'Test Sample Data'!J185&gt;0),'Test Sample Data'!J185,$B$1),"")</f>
        <v/>
      </c>
      <c r="K186" s="15" t="str">
        <f>IF(SUM('Test Sample Data'!K$3:K$98)&gt;10,IF(AND(ISNUMBER('Test Sample Data'!K185),'Test Sample Data'!K185&lt;$B$1,'Test Sample Data'!K185&gt;0),'Test Sample Data'!K185,$B$1),"")</f>
        <v/>
      </c>
      <c r="L186" s="15" t="str">
        <f>IF(SUM('Test Sample Data'!L$3:L$98)&gt;10,IF(AND(ISNUMBER('Test Sample Data'!L185),'Test Sample Data'!L185&lt;$B$1,'Test Sample Data'!L185&gt;0),'Test Sample Data'!L185,$B$1),"")</f>
        <v/>
      </c>
      <c r="M186" s="15" t="str">
        <f>IF(SUM('Test Sample Data'!M$3:M$98)&gt;10,IF(AND(ISNUMBER('Test Sample Data'!M185),'Test Sample Data'!M185&lt;$B$1,'Test Sample Data'!M185&gt;0),'Test Sample Data'!M185,$B$1),"")</f>
        <v/>
      </c>
      <c r="N186" s="15" t="str">
        <f>'Gene Table'!D185</f>
        <v>NM_002046</v>
      </c>
      <c r="O186" s="14" t="s">
        <v>348</v>
      </c>
      <c r="P186" s="15" t="str">
        <f>IF(SUM('Control Sample Data'!D$3:D$98)&gt;10,IF(AND(ISNUMBER('Control Sample Data'!D185),'Control Sample Data'!D185&lt;$B$1,'Control Sample Data'!D185&gt;0),'Control Sample Data'!D185,$B$1),"")</f>
        <v/>
      </c>
      <c r="Q186" s="15" t="str">
        <f>IF(SUM('Control Sample Data'!E$3:E$98)&gt;10,IF(AND(ISNUMBER('Control Sample Data'!E185),'Control Sample Data'!E185&lt;$B$1,'Control Sample Data'!E185&gt;0),'Control Sample Data'!E185,$B$1),"")</f>
        <v/>
      </c>
      <c r="R186" s="15" t="str">
        <f>IF(SUM('Control Sample Data'!F$3:F$98)&gt;10,IF(AND(ISNUMBER('Control Sample Data'!F185),'Control Sample Data'!F185&lt;$B$1,'Control Sample Data'!F185&gt;0),'Control Sample Data'!F185,$B$1),"")</f>
        <v/>
      </c>
      <c r="S186" s="15" t="str">
        <f>IF(SUM('Control Sample Data'!G$3:G$98)&gt;10,IF(AND(ISNUMBER('Control Sample Data'!G185),'Control Sample Data'!G185&lt;$B$1,'Control Sample Data'!G185&gt;0),'Control Sample Data'!G185,$B$1),"")</f>
        <v/>
      </c>
      <c r="T186" s="15" t="str">
        <f>IF(SUM('Control Sample Data'!H$3:H$98)&gt;10,IF(AND(ISNUMBER('Control Sample Data'!H185),'Control Sample Data'!H185&lt;$B$1,'Control Sample Data'!H185&gt;0),'Control Sample Data'!H185,$B$1),"")</f>
        <v/>
      </c>
      <c r="U186" s="15" t="str">
        <f>IF(SUM('Control Sample Data'!I$3:I$98)&gt;10,IF(AND(ISNUMBER('Control Sample Data'!I185),'Control Sample Data'!I185&lt;$B$1,'Control Sample Data'!I185&gt;0),'Control Sample Data'!I185,$B$1),"")</f>
        <v/>
      </c>
      <c r="V186" s="15" t="str">
        <f>IF(SUM('Control Sample Data'!J$3:J$98)&gt;10,IF(AND(ISNUMBER('Control Sample Data'!J185),'Control Sample Data'!J185&lt;$B$1,'Control Sample Data'!J185&gt;0),'Control Sample Data'!J185,$B$1),"")</f>
        <v/>
      </c>
      <c r="W186" s="15" t="str">
        <f>IF(SUM('Control Sample Data'!K$3:K$98)&gt;10,IF(AND(ISNUMBER('Control Sample Data'!K185),'Control Sample Data'!K185&lt;$B$1,'Control Sample Data'!K185&gt;0),'Control Sample Data'!K185,$B$1),"")</f>
        <v/>
      </c>
      <c r="X186" s="15" t="str">
        <f>IF(SUM('Control Sample Data'!L$3:L$98)&gt;10,IF(AND(ISNUMBER('Control Sample Data'!L185),'Control Sample Data'!L185&lt;$B$1,'Control Sample Data'!L185&gt;0),'Control Sample Data'!L185,$B$1),"")</f>
        <v/>
      </c>
      <c r="Y186" s="15" t="str">
        <f>IF(SUM('Control Sample Data'!M$3:M$98)&gt;10,IF(AND(ISNUMBER('Control Sample Data'!M185),'Control Sample Data'!M185&lt;$B$1,'Control Sample Data'!M185&gt;0),'Control Sample Data'!M185,$B$1),"")</f>
        <v/>
      </c>
      <c r="AT186" s="34" t="str">
        <f t="shared" si="160"/>
        <v/>
      </c>
      <c r="AU186" s="34" t="str">
        <f t="shared" si="161"/>
        <v/>
      </c>
      <c r="AV186" s="34" t="str">
        <f t="shared" si="162"/>
        <v/>
      </c>
      <c r="AW186" s="34" t="str">
        <f t="shared" si="163"/>
        <v/>
      </c>
      <c r="AX186" s="34" t="str">
        <f t="shared" si="164"/>
        <v/>
      </c>
      <c r="AY186" s="34" t="str">
        <f t="shared" si="165"/>
        <v/>
      </c>
      <c r="AZ186" s="34" t="str">
        <f t="shared" si="166"/>
        <v/>
      </c>
      <c r="BA186" s="34" t="str">
        <f t="shared" si="167"/>
        <v/>
      </c>
      <c r="BB186" s="34" t="str">
        <f t="shared" si="168"/>
        <v/>
      </c>
      <c r="BC186" s="34" t="str">
        <f t="shared" si="169"/>
        <v/>
      </c>
      <c r="BD186" s="34" t="str">
        <f t="shared" si="172"/>
        <v/>
      </c>
      <c r="BE186" s="34" t="str">
        <f t="shared" si="173"/>
        <v/>
      </c>
      <c r="BF186" s="34" t="str">
        <f t="shared" si="174"/>
        <v/>
      </c>
      <c r="BG186" s="34" t="str">
        <f t="shared" si="175"/>
        <v/>
      </c>
      <c r="BH186" s="34" t="str">
        <f t="shared" si="176"/>
        <v/>
      </c>
      <c r="BI186" s="34" t="str">
        <f t="shared" si="177"/>
        <v/>
      </c>
      <c r="BJ186" s="34" t="str">
        <f t="shared" si="178"/>
        <v/>
      </c>
      <c r="BK186" s="34" t="str">
        <f t="shared" si="179"/>
        <v/>
      </c>
      <c r="BL186" s="34" t="str">
        <f t="shared" si="180"/>
        <v/>
      </c>
      <c r="BM186" s="34" t="str">
        <f t="shared" si="181"/>
        <v/>
      </c>
      <c r="BN186" s="36" t="e">
        <f t="shared" si="170"/>
        <v>#DIV/0!</v>
      </c>
      <c r="BO186" s="36" t="e">
        <f t="shared" si="171"/>
        <v>#DIV/0!</v>
      </c>
      <c r="BP186" s="37" t="str">
        <f t="shared" si="140"/>
        <v/>
      </c>
      <c r="BQ186" s="37" t="str">
        <f t="shared" si="141"/>
        <v/>
      </c>
      <c r="BR186" s="37" t="str">
        <f t="shared" si="142"/>
        <v/>
      </c>
      <c r="BS186" s="37" t="str">
        <f t="shared" si="143"/>
        <v/>
      </c>
      <c r="BT186" s="37" t="str">
        <f t="shared" si="144"/>
        <v/>
      </c>
      <c r="BU186" s="37" t="str">
        <f t="shared" si="145"/>
        <v/>
      </c>
      <c r="BV186" s="37" t="str">
        <f t="shared" si="146"/>
        <v/>
      </c>
      <c r="BW186" s="37" t="str">
        <f t="shared" si="147"/>
        <v/>
      </c>
      <c r="BX186" s="37" t="str">
        <f t="shared" si="148"/>
        <v/>
      </c>
      <c r="BY186" s="37" t="str">
        <f t="shared" si="149"/>
        <v/>
      </c>
      <c r="BZ186" s="37" t="str">
        <f t="shared" si="150"/>
        <v/>
      </c>
      <c r="CA186" s="37" t="str">
        <f t="shared" si="151"/>
        <v/>
      </c>
      <c r="CB186" s="37" t="str">
        <f t="shared" si="152"/>
        <v/>
      </c>
      <c r="CC186" s="37" t="str">
        <f t="shared" si="153"/>
        <v/>
      </c>
      <c r="CD186" s="37" t="str">
        <f t="shared" si="154"/>
        <v/>
      </c>
      <c r="CE186" s="37" t="str">
        <f t="shared" si="155"/>
        <v/>
      </c>
      <c r="CF186" s="37" t="str">
        <f t="shared" si="156"/>
        <v/>
      </c>
      <c r="CG186" s="37" t="str">
        <f t="shared" si="157"/>
        <v/>
      </c>
      <c r="CH186" s="37" t="str">
        <f t="shared" si="158"/>
        <v/>
      </c>
      <c r="CI186" s="37" t="str">
        <f t="shared" si="159"/>
        <v/>
      </c>
    </row>
    <row r="187" spans="1:87" ht="12.75">
      <c r="A187" s="16"/>
      <c r="B187" s="14" t="str">
        <f>IF('Gene Table'!D186="","",'Gene Table'!D186)</f>
        <v>NM_001101</v>
      </c>
      <c r="C187" s="14" t="s">
        <v>352</v>
      </c>
      <c r="D187" s="15" t="str">
        <f>IF(SUM('Test Sample Data'!D$3:D$98)&gt;10,IF(AND(ISNUMBER('Test Sample Data'!D186),'Test Sample Data'!D186&lt;$B$1,'Test Sample Data'!D186&gt;0),'Test Sample Data'!D186,$B$1),"")</f>
        <v/>
      </c>
      <c r="E187" s="15" t="str">
        <f>IF(SUM('Test Sample Data'!E$3:E$98)&gt;10,IF(AND(ISNUMBER('Test Sample Data'!E186),'Test Sample Data'!E186&lt;$B$1,'Test Sample Data'!E186&gt;0),'Test Sample Data'!E186,$B$1),"")</f>
        <v/>
      </c>
      <c r="F187" s="15" t="str">
        <f>IF(SUM('Test Sample Data'!F$3:F$98)&gt;10,IF(AND(ISNUMBER('Test Sample Data'!F186),'Test Sample Data'!F186&lt;$B$1,'Test Sample Data'!F186&gt;0),'Test Sample Data'!F186,$B$1),"")</f>
        <v/>
      </c>
      <c r="G187" s="15" t="str">
        <f>IF(SUM('Test Sample Data'!G$3:G$98)&gt;10,IF(AND(ISNUMBER('Test Sample Data'!G186),'Test Sample Data'!G186&lt;$B$1,'Test Sample Data'!G186&gt;0),'Test Sample Data'!G186,$B$1),"")</f>
        <v/>
      </c>
      <c r="H187" s="15" t="str">
        <f>IF(SUM('Test Sample Data'!H$3:H$98)&gt;10,IF(AND(ISNUMBER('Test Sample Data'!H186),'Test Sample Data'!H186&lt;$B$1,'Test Sample Data'!H186&gt;0),'Test Sample Data'!H186,$B$1),"")</f>
        <v/>
      </c>
      <c r="I187" s="15" t="str">
        <f>IF(SUM('Test Sample Data'!I$3:I$98)&gt;10,IF(AND(ISNUMBER('Test Sample Data'!I186),'Test Sample Data'!I186&lt;$B$1,'Test Sample Data'!I186&gt;0),'Test Sample Data'!I186,$B$1),"")</f>
        <v/>
      </c>
      <c r="J187" s="15" t="str">
        <f>IF(SUM('Test Sample Data'!J$3:J$98)&gt;10,IF(AND(ISNUMBER('Test Sample Data'!J186),'Test Sample Data'!J186&lt;$B$1,'Test Sample Data'!J186&gt;0),'Test Sample Data'!J186,$B$1),"")</f>
        <v/>
      </c>
      <c r="K187" s="15" t="str">
        <f>IF(SUM('Test Sample Data'!K$3:K$98)&gt;10,IF(AND(ISNUMBER('Test Sample Data'!K186),'Test Sample Data'!K186&lt;$B$1,'Test Sample Data'!K186&gt;0),'Test Sample Data'!K186,$B$1),"")</f>
        <v/>
      </c>
      <c r="L187" s="15" t="str">
        <f>IF(SUM('Test Sample Data'!L$3:L$98)&gt;10,IF(AND(ISNUMBER('Test Sample Data'!L186),'Test Sample Data'!L186&lt;$B$1,'Test Sample Data'!L186&gt;0),'Test Sample Data'!L186,$B$1),"")</f>
        <v/>
      </c>
      <c r="M187" s="15" t="str">
        <f>IF(SUM('Test Sample Data'!M$3:M$98)&gt;10,IF(AND(ISNUMBER('Test Sample Data'!M186),'Test Sample Data'!M186&lt;$B$1,'Test Sample Data'!M186&gt;0),'Test Sample Data'!M186,$B$1),"")</f>
        <v/>
      </c>
      <c r="N187" s="15" t="str">
        <f>'Gene Table'!D186</f>
        <v>NM_001101</v>
      </c>
      <c r="O187" s="14" t="s">
        <v>352</v>
      </c>
      <c r="P187" s="15" t="str">
        <f>IF(SUM('Control Sample Data'!D$3:D$98)&gt;10,IF(AND(ISNUMBER('Control Sample Data'!D186),'Control Sample Data'!D186&lt;$B$1,'Control Sample Data'!D186&gt;0),'Control Sample Data'!D186,$B$1),"")</f>
        <v/>
      </c>
      <c r="Q187" s="15" t="str">
        <f>IF(SUM('Control Sample Data'!E$3:E$98)&gt;10,IF(AND(ISNUMBER('Control Sample Data'!E186),'Control Sample Data'!E186&lt;$B$1,'Control Sample Data'!E186&gt;0),'Control Sample Data'!E186,$B$1),"")</f>
        <v/>
      </c>
      <c r="R187" s="15" t="str">
        <f>IF(SUM('Control Sample Data'!F$3:F$98)&gt;10,IF(AND(ISNUMBER('Control Sample Data'!F186),'Control Sample Data'!F186&lt;$B$1,'Control Sample Data'!F186&gt;0),'Control Sample Data'!F186,$B$1),"")</f>
        <v/>
      </c>
      <c r="S187" s="15" t="str">
        <f>IF(SUM('Control Sample Data'!G$3:G$98)&gt;10,IF(AND(ISNUMBER('Control Sample Data'!G186),'Control Sample Data'!G186&lt;$B$1,'Control Sample Data'!G186&gt;0),'Control Sample Data'!G186,$B$1),"")</f>
        <v/>
      </c>
      <c r="T187" s="15" t="str">
        <f>IF(SUM('Control Sample Data'!H$3:H$98)&gt;10,IF(AND(ISNUMBER('Control Sample Data'!H186),'Control Sample Data'!H186&lt;$B$1,'Control Sample Data'!H186&gt;0),'Control Sample Data'!H186,$B$1),"")</f>
        <v/>
      </c>
      <c r="U187" s="15" t="str">
        <f>IF(SUM('Control Sample Data'!I$3:I$98)&gt;10,IF(AND(ISNUMBER('Control Sample Data'!I186),'Control Sample Data'!I186&lt;$B$1,'Control Sample Data'!I186&gt;0),'Control Sample Data'!I186,$B$1),"")</f>
        <v/>
      </c>
      <c r="V187" s="15" t="str">
        <f>IF(SUM('Control Sample Data'!J$3:J$98)&gt;10,IF(AND(ISNUMBER('Control Sample Data'!J186),'Control Sample Data'!J186&lt;$B$1,'Control Sample Data'!J186&gt;0),'Control Sample Data'!J186,$B$1),"")</f>
        <v/>
      </c>
      <c r="W187" s="15" t="str">
        <f>IF(SUM('Control Sample Data'!K$3:K$98)&gt;10,IF(AND(ISNUMBER('Control Sample Data'!K186),'Control Sample Data'!K186&lt;$B$1,'Control Sample Data'!K186&gt;0),'Control Sample Data'!K186,$B$1),"")</f>
        <v/>
      </c>
      <c r="X187" s="15" t="str">
        <f>IF(SUM('Control Sample Data'!L$3:L$98)&gt;10,IF(AND(ISNUMBER('Control Sample Data'!L186),'Control Sample Data'!L186&lt;$B$1,'Control Sample Data'!L186&gt;0),'Control Sample Data'!L186,$B$1),"")</f>
        <v/>
      </c>
      <c r="Y187" s="15" t="str">
        <f>IF(SUM('Control Sample Data'!M$3:M$98)&gt;10,IF(AND(ISNUMBER('Control Sample Data'!M186),'Control Sample Data'!M186&lt;$B$1,'Control Sample Data'!M186&gt;0),'Control Sample Data'!M186,$B$1),"")</f>
        <v/>
      </c>
      <c r="AT187" s="34" t="str">
        <f t="shared" si="160"/>
        <v/>
      </c>
      <c r="AU187" s="34" t="str">
        <f t="shared" si="161"/>
        <v/>
      </c>
      <c r="AV187" s="34" t="str">
        <f t="shared" si="162"/>
        <v/>
      </c>
      <c r="AW187" s="34" t="str">
        <f t="shared" si="163"/>
        <v/>
      </c>
      <c r="AX187" s="34" t="str">
        <f t="shared" si="164"/>
        <v/>
      </c>
      <c r="AY187" s="34" t="str">
        <f t="shared" si="165"/>
        <v/>
      </c>
      <c r="AZ187" s="34" t="str">
        <f t="shared" si="166"/>
        <v/>
      </c>
      <c r="BA187" s="34" t="str">
        <f t="shared" si="167"/>
        <v/>
      </c>
      <c r="BB187" s="34" t="str">
        <f t="shared" si="168"/>
        <v/>
      </c>
      <c r="BC187" s="34" t="str">
        <f t="shared" si="169"/>
        <v/>
      </c>
      <c r="BD187" s="34" t="str">
        <f t="shared" si="172"/>
        <v/>
      </c>
      <c r="BE187" s="34" t="str">
        <f t="shared" si="173"/>
        <v/>
      </c>
      <c r="BF187" s="34" t="str">
        <f t="shared" si="174"/>
        <v/>
      </c>
      <c r="BG187" s="34" t="str">
        <f t="shared" si="175"/>
        <v/>
      </c>
      <c r="BH187" s="34" t="str">
        <f t="shared" si="176"/>
        <v/>
      </c>
      <c r="BI187" s="34" t="str">
        <f t="shared" si="177"/>
        <v/>
      </c>
      <c r="BJ187" s="34" t="str">
        <f t="shared" si="178"/>
        <v/>
      </c>
      <c r="BK187" s="34" t="str">
        <f t="shared" si="179"/>
        <v/>
      </c>
      <c r="BL187" s="34" t="str">
        <f t="shared" si="180"/>
        <v/>
      </c>
      <c r="BM187" s="34" t="str">
        <f t="shared" si="181"/>
        <v/>
      </c>
      <c r="BN187" s="36" t="e">
        <f t="shared" si="170"/>
        <v>#DIV/0!</v>
      </c>
      <c r="BO187" s="36" t="e">
        <f t="shared" si="171"/>
        <v>#DIV/0!</v>
      </c>
      <c r="BP187" s="37" t="str">
        <f t="shared" si="140"/>
        <v/>
      </c>
      <c r="BQ187" s="37" t="str">
        <f t="shared" si="141"/>
        <v/>
      </c>
      <c r="BR187" s="37" t="str">
        <f t="shared" si="142"/>
        <v/>
      </c>
      <c r="BS187" s="37" t="str">
        <f t="shared" si="143"/>
        <v/>
      </c>
      <c r="BT187" s="37" t="str">
        <f t="shared" si="144"/>
        <v/>
      </c>
      <c r="BU187" s="37" t="str">
        <f t="shared" si="145"/>
        <v/>
      </c>
      <c r="BV187" s="37" t="str">
        <f t="shared" si="146"/>
        <v/>
      </c>
      <c r="BW187" s="37" t="str">
        <f t="shared" si="147"/>
        <v/>
      </c>
      <c r="BX187" s="37" t="str">
        <f t="shared" si="148"/>
        <v/>
      </c>
      <c r="BY187" s="37" t="str">
        <f t="shared" si="149"/>
        <v/>
      </c>
      <c r="BZ187" s="37" t="str">
        <f t="shared" si="150"/>
        <v/>
      </c>
      <c r="CA187" s="37" t="str">
        <f t="shared" si="151"/>
        <v/>
      </c>
      <c r="CB187" s="37" t="str">
        <f t="shared" si="152"/>
        <v/>
      </c>
      <c r="CC187" s="37" t="str">
        <f t="shared" si="153"/>
        <v/>
      </c>
      <c r="CD187" s="37" t="str">
        <f t="shared" si="154"/>
        <v/>
      </c>
      <c r="CE187" s="37" t="str">
        <f t="shared" si="155"/>
        <v/>
      </c>
      <c r="CF187" s="37" t="str">
        <f t="shared" si="156"/>
        <v/>
      </c>
      <c r="CG187" s="37" t="str">
        <f t="shared" si="157"/>
        <v/>
      </c>
      <c r="CH187" s="37" t="str">
        <f t="shared" si="158"/>
        <v/>
      </c>
      <c r="CI187" s="37" t="str">
        <f t="shared" si="159"/>
        <v/>
      </c>
    </row>
    <row r="188" spans="1:87" ht="12.75">
      <c r="A188" s="16"/>
      <c r="B188" s="14" t="str">
        <f>IF('Gene Table'!D187="","",'Gene Table'!D187)</f>
        <v>NM_004048</v>
      </c>
      <c r="C188" s="14" t="s">
        <v>356</v>
      </c>
      <c r="D188" s="15" t="str">
        <f>IF(SUM('Test Sample Data'!D$3:D$98)&gt;10,IF(AND(ISNUMBER('Test Sample Data'!D187),'Test Sample Data'!D187&lt;$B$1,'Test Sample Data'!D187&gt;0),'Test Sample Data'!D187,$B$1),"")</f>
        <v/>
      </c>
      <c r="E188" s="15" t="str">
        <f>IF(SUM('Test Sample Data'!E$3:E$98)&gt;10,IF(AND(ISNUMBER('Test Sample Data'!E187),'Test Sample Data'!E187&lt;$B$1,'Test Sample Data'!E187&gt;0),'Test Sample Data'!E187,$B$1),"")</f>
        <v/>
      </c>
      <c r="F188" s="15" t="str">
        <f>IF(SUM('Test Sample Data'!F$3:F$98)&gt;10,IF(AND(ISNUMBER('Test Sample Data'!F187),'Test Sample Data'!F187&lt;$B$1,'Test Sample Data'!F187&gt;0),'Test Sample Data'!F187,$B$1),"")</f>
        <v/>
      </c>
      <c r="G188" s="15" t="str">
        <f>IF(SUM('Test Sample Data'!G$3:G$98)&gt;10,IF(AND(ISNUMBER('Test Sample Data'!G187),'Test Sample Data'!G187&lt;$B$1,'Test Sample Data'!G187&gt;0),'Test Sample Data'!G187,$B$1),"")</f>
        <v/>
      </c>
      <c r="H188" s="15" t="str">
        <f>IF(SUM('Test Sample Data'!H$3:H$98)&gt;10,IF(AND(ISNUMBER('Test Sample Data'!H187),'Test Sample Data'!H187&lt;$B$1,'Test Sample Data'!H187&gt;0),'Test Sample Data'!H187,$B$1),"")</f>
        <v/>
      </c>
      <c r="I188" s="15" t="str">
        <f>IF(SUM('Test Sample Data'!I$3:I$98)&gt;10,IF(AND(ISNUMBER('Test Sample Data'!I187),'Test Sample Data'!I187&lt;$B$1,'Test Sample Data'!I187&gt;0),'Test Sample Data'!I187,$B$1),"")</f>
        <v/>
      </c>
      <c r="J188" s="15" t="str">
        <f>IF(SUM('Test Sample Data'!J$3:J$98)&gt;10,IF(AND(ISNUMBER('Test Sample Data'!J187),'Test Sample Data'!J187&lt;$B$1,'Test Sample Data'!J187&gt;0),'Test Sample Data'!J187,$B$1),"")</f>
        <v/>
      </c>
      <c r="K188" s="15" t="str">
        <f>IF(SUM('Test Sample Data'!K$3:K$98)&gt;10,IF(AND(ISNUMBER('Test Sample Data'!K187),'Test Sample Data'!K187&lt;$B$1,'Test Sample Data'!K187&gt;0),'Test Sample Data'!K187,$B$1),"")</f>
        <v/>
      </c>
      <c r="L188" s="15" t="str">
        <f>IF(SUM('Test Sample Data'!L$3:L$98)&gt;10,IF(AND(ISNUMBER('Test Sample Data'!L187),'Test Sample Data'!L187&lt;$B$1,'Test Sample Data'!L187&gt;0),'Test Sample Data'!L187,$B$1),"")</f>
        <v/>
      </c>
      <c r="M188" s="15" t="str">
        <f>IF(SUM('Test Sample Data'!M$3:M$98)&gt;10,IF(AND(ISNUMBER('Test Sample Data'!M187),'Test Sample Data'!M187&lt;$B$1,'Test Sample Data'!M187&gt;0),'Test Sample Data'!M187,$B$1),"")</f>
        <v/>
      </c>
      <c r="N188" s="15" t="str">
        <f>'Gene Table'!D187</f>
        <v>NM_004048</v>
      </c>
      <c r="O188" s="14" t="s">
        <v>356</v>
      </c>
      <c r="P188" s="15" t="str">
        <f>IF(SUM('Control Sample Data'!D$3:D$98)&gt;10,IF(AND(ISNUMBER('Control Sample Data'!D187),'Control Sample Data'!D187&lt;$B$1,'Control Sample Data'!D187&gt;0),'Control Sample Data'!D187,$B$1),"")</f>
        <v/>
      </c>
      <c r="Q188" s="15" t="str">
        <f>IF(SUM('Control Sample Data'!E$3:E$98)&gt;10,IF(AND(ISNUMBER('Control Sample Data'!E187),'Control Sample Data'!E187&lt;$B$1,'Control Sample Data'!E187&gt;0),'Control Sample Data'!E187,$B$1),"")</f>
        <v/>
      </c>
      <c r="R188" s="15" t="str">
        <f>IF(SUM('Control Sample Data'!F$3:F$98)&gt;10,IF(AND(ISNUMBER('Control Sample Data'!F187),'Control Sample Data'!F187&lt;$B$1,'Control Sample Data'!F187&gt;0),'Control Sample Data'!F187,$B$1),"")</f>
        <v/>
      </c>
      <c r="S188" s="15" t="str">
        <f>IF(SUM('Control Sample Data'!G$3:G$98)&gt;10,IF(AND(ISNUMBER('Control Sample Data'!G187),'Control Sample Data'!G187&lt;$B$1,'Control Sample Data'!G187&gt;0),'Control Sample Data'!G187,$B$1),"")</f>
        <v/>
      </c>
      <c r="T188" s="15" t="str">
        <f>IF(SUM('Control Sample Data'!H$3:H$98)&gt;10,IF(AND(ISNUMBER('Control Sample Data'!H187),'Control Sample Data'!H187&lt;$B$1,'Control Sample Data'!H187&gt;0),'Control Sample Data'!H187,$B$1),"")</f>
        <v/>
      </c>
      <c r="U188" s="15" t="str">
        <f>IF(SUM('Control Sample Data'!I$3:I$98)&gt;10,IF(AND(ISNUMBER('Control Sample Data'!I187),'Control Sample Data'!I187&lt;$B$1,'Control Sample Data'!I187&gt;0),'Control Sample Data'!I187,$B$1),"")</f>
        <v/>
      </c>
      <c r="V188" s="15" t="str">
        <f>IF(SUM('Control Sample Data'!J$3:J$98)&gt;10,IF(AND(ISNUMBER('Control Sample Data'!J187),'Control Sample Data'!J187&lt;$B$1,'Control Sample Data'!J187&gt;0),'Control Sample Data'!J187,$B$1),"")</f>
        <v/>
      </c>
      <c r="W188" s="15" t="str">
        <f>IF(SUM('Control Sample Data'!K$3:K$98)&gt;10,IF(AND(ISNUMBER('Control Sample Data'!K187),'Control Sample Data'!K187&lt;$B$1,'Control Sample Data'!K187&gt;0),'Control Sample Data'!K187,$B$1),"")</f>
        <v/>
      </c>
      <c r="X188" s="15" t="str">
        <f>IF(SUM('Control Sample Data'!L$3:L$98)&gt;10,IF(AND(ISNUMBER('Control Sample Data'!L187),'Control Sample Data'!L187&lt;$B$1,'Control Sample Data'!L187&gt;0),'Control Sample Data'!L187,$B$1),"")</f>
        <v/>
      </c>
      <c r="Y188" s="15" t="str">
        <f>IF(SUM('Control Sample Data'!M$3:M$98)&gt;10,IF(AND(ISNUMBER('Control Sample Data'!M187),'Control Sample Data'!M187&lt;$B$1,'Control Sample Data'!M187&gt;0),'Control Sample Data'!M187,$B$1),"")</f>
        <v/>
      </c>
      <c r="AT188" s="34" t="str">
        <f t="shared" si="160"/>
        <v/>
      </c>
      <c r="AU188" s="34" t="str">
        <f t="shared" si="161"/>
        <v/>
      </c>
      <c r="AV188" s="34" t="str">
        <f t="shared" si="162"/>
        <v/>
      </c>
      <c r="AW188" s="34" t="str">
        <f t="shared" si="163"/>
        <v/>
      </c>
      <c r="AX188" s="34" t="str">
        <f t="shared" si="164"/>
        <v/>
      </c>
      <c r="AY188" s="34" t="str">
        <f t="shared" si="165"/>
        <v/>
      </c>
      <c r="AZ188" s="34" t="str">
        <f t="shared" si="166"/>
        <v/>
      </c>
      <c r="BA188" s="34" t="str">
        <f t="shared" si="167"/>
        <v/>
      </c>
      <c r="BB188" s="34" t="str">
        <f t="shared" si="168"/>
        <v/>
      </c>
      <c r="BC188" s="34" t="str">
        <f t="shared" si="169"/>
        <v/>
      </c>
      <c r="BD188" s="34" t="str">
        <f t="shared" si="172"/>
        <v/>
      </c>
      <c r="BE188" s="34" t="str">
        <f t="shared" si="173"/>
        <v/>
      </c>
      <c r="BF188" s="34" t="str">
        <f t="shared" si="174"/>
        <v/>
      </c>
      <c r="BG188" s="34" t="str">
        <f t="shared" si="175"/>
        <v/>
      </c>
      <c r="BH188" s="34" t="str">
        <f t="shared" si="176"/>
        <v/>
      </c>
      <c r="BI188" s="34" t="str">
        <f t="shared" si="177"/>
        <v/>
      </c>
      <c r="BJ188" s="34" t="str">
        <f t="shared" si="178"/>
        <v/>
      </c>
      <c r="BK188" s="34" t="str">
        <f t="shared" si="179"/>
        <v/>
      </c>
      <c r="BL188" s="34" t="str">
        <f t="shared" si="180"/>
        <v/>
      </c>
      <c r="BM188" s="34" t="str">
        <f t="shared" si="181"/>
        <v/>
      </c>
      <c r="BN188" s="36" t="e">
        <f t="shared" si="170"/>
        <v>#DIV/0!</v>
      </c>
      <c r="BO188" s="36" t="e">
        <f t="shared" si="171"/>
        <v>#DIV/0!</v>
      </c>
      <c r="BP188" s="37" t="str">
        <f t="shared" si="140"/>
        <v/>
      </c>
      <c r="BQ188" s="37" t="str">
        <f t="shared" si="141"/>
        <v/>
      </c>
      <c r="BR188" s="37" t="str">
        <f t="shared" si="142"/>
        <v/>
      </c>
      <c r="BS188" s="37" t="str">
        <f t="shared" si="143"/>
        <v/>
      </c>
      <c r="BT188" s="37" t="str">
        <f t="shared" si="144"/>
        <v/>
      </c>
      <c r="BU188" s="37" t="str">
        <f t="shared" si="145"/>
        <v/>
      </c>
      <c r="BV188" s="37" t="str">
        <f t="shared" si="146"/>
        <v/>
      </c>
      <c r="BW188" s="37" t="str">
        <f t="shared" si="147"/>
        <v/>
      </c>
      <c r="BX188" s="37" t="str">
        <f t="shared" si="148"/>
        <v/>
      </c>
      <c r="BY188" s="37" t="str">
        <f t="shared" si="149"/>
        <v/>
      </c>
      <c r="BZ188" s="37" t="str">
        <f t="shared" si="150"/>
        <v/>
      </c>
      <c r="CA188" s="37" t="str">
        <f t="shared" si="151"/>
        <v/>
      </c>
      <c r="CB188" s="37" t="str">
        <f t="shared" si="152"/>
        <v/>
      </c>
      <c r="CC188" s="37" t="str">
        <f t="shared" si="153"/>
        <v/>
      </c>
      <c r="CD188" s="37" t="str">
        <f t="shared" si="154"/>
        <v/>
      </c>
      <c r="CE188" s="37" t="str">
        <f t="shared" si="155"/>
        <v/>
      </c>
      <c r="CF188" s="37" t="str">
        <f t="shared" si="156"/>
        <v/>
      </c>
      <c r="CG188" s="37" t="str">
        <f t="shared" si="157"/>
        <v/>
      </c>
      <c r="CH188" s="37" t="str">
        <f t="shared" si="158"/>
        <v/>
      </c>
      <c r="CI188" s="37" t="str">
        <f t="shared" si="159"/>
        <v/>
      </c>
    </row>
    <row r="189" spans="1:87" ht="12.75">
      <c r="A189" s="16"/>
      <c r="B189" s="14" t="str">
        <f>IF('Gene Table'!D188="","",'Gene Table'!D188)</f>
        <v>NM_012423</v>
      </c>
      <c r="C189" s="14" t="s">
        <v>360</v>
      </c>
      <c r="D189" s="15" t="str">
        <f>IF(SUM('Test Sample Data'!D$3:D$98)&gt;10,IF(AND(ISNUMBER('Test Sample Data'!D188),'Test Sample Data'!D188&lt;$B$1,'Test Sample Data'!D188&gt;0),'Test Sample Data'!D188,$B$1),"")</f>
        <v/>
      </c>
      <c r="E189" s="15" t="str">
        <f>IF(SUM('Test Sample Data'!E$3:E$98)&gt;10,IF(AND(ISNUMBER('Test Sample Data'!E188),'Test Sample Data'!E188&lt;$B$1,'Test Sample Data'!E188&gt;0),'Test Sample Data'!E188,$B$1),"")</f>
        <v/>
      </c>
      <c r="F189" s="15" t="str">
        <f>IF(SUM('Test Sample Data'!F$3:F$98)&gt;10,IF(AND(ISNUMBER('Test Sample Data'!F188),'Test Sample Data'!F188&lt;$B$1,'Test Sample Data'!F188&gt;0),'Test Sample Data'!F188,$B$1),"")</f>
        <v/>
      </c>
      <c r="G189" s="15" t="str">
        <f>IF(SUM('Test Sample Data'!G$3:G$98)&gt;10,IF(AND(ISNUMBER('Test Sample Data'!G188),'Test Sample Data'!G188&lt;$B$1,'Test Sample Data'!G188&gt;0),'Test Sample Data'!G188,$B$1),"")</f>
        <v/>
      </c>
      <c r="H189" s="15" t="str">
        <f>IF(SUM('Test Sample Data'!H$3:H$98)&gt;10,IF(AND(ISNUMBER('Test Sample Data'!H188),'Test Sample Data'!H188&lt;$B$1,'Test Sample Data'!H188&gt;0),'Test Sample Data'!H188,$B$1),"")</f>
        <v/>
      </c>
      <c r="I189" s="15" t="str">
        <f>IF(SUM('Test Sample Data'!I$3:I$98)&gt;10,IF(AND(ISNUMBER('Test Sample Data'!I188),'Test Sample Data'!I188&lt;$B$1,'Test Sample Data'!I188&gt;0),'Test Sample Data'!I188,$B$1),"")</f>
        <v/>
      </c>
      <c r="J189" s="15" t="str">
        <f>IF(SUM('Test Sample Data'!J$3:J$98)&gt;10,IF(AND(ISNUMBER('Test Sample Data'!J188),'Test Sample Data'!J188&lt;$B$1,'Test Sample Data'!J188&gt;0),'Test Sample Data'!J188,$B$1),"")</f>
        <v/>
      </c>
      <c r="K189" s="15" t="str">
        <f>IF(SUM('Test Sample Data'!K$3:K$98)&gt;10,IF(AND(ISNUMBER('Test Sample Data'!K188),'Test Sample Data'!K188&lt;$B$1,'Test Sample Data'!K188&gt;0),'Test Sample Data'!K188,$B$1),"")</f>
        <v/>
      </c>
      <c r="L189" s="15" t="str">
        <f>IF(SUM('Test Sample Data'!L$3:L$98)&gt;10,IF(AND(ISNUMBER('Test Sample Data'!L188),'Test Sample Data'!L188&lt;$B$1,'Test Sample Data'!L188&gt;0),'Test Sample Data'!L188,$B$1),"")</f>
        <v/>
      </c>
      <c r="M189" s="15" t="str">
        <f>IF(SUM('Test Sample Data'!M$3:M$98)&gt;10,IF(AND(ISNUMBER('Test Sample Data'!M188),'Test Sample Data'!M188&lt;$B$1,'Test Sample Data'!M188&gt;0),'Test Sample Data'!M188,$B$1),"")</f>
        <v/>
      </c>
      <c r="N189" s="15" t="str">
        <f>'Gene Table'!D188</f>
        <v>NM_012423</v>
      </c>
      <c r="O189" s="14" t="s">
        <v>360</v>
      </c>
      <c r="P189" s="15" t="str">
        <f>IF(SUM('Control Sample Data'!D$3:D$98)&gt;10,IF(AND(ISNUMBER('Control Sample Data'!D188),'Control Sample Data'!D188&lt;$B$1,'Control Sample Data'!D188&gt;0),'Control Sample Data'!D188,$B$1),"")</f>
        <v/>
      </c>
      <c r="Q189" s="15" t="str">
        <f>IF(SUM('Control Sample Data'!E$3:E$98)&gt;10,IF(AND(ISNUMBER('Control Sample Data'!E188),'Control Sample Data'!E188&lt;$B$1,'Control Sample Data'!E188&gt;0),'Control Sample Data'!E188,$B$1),"")</f>
        <v/>
      </c>
      <c r="R189" s="15" t="str">
        <f>IF(SUM('Control Sample Data'!F$3:F$98)&gt;10,IF(AND(ISNUMBER('Control Sample Data'!F188),'Control Sample Data'!F188&lt;$B$1,'Control Sample Data'!F188&gt;0),'Control Sample Data'!F188,$B$1),"")</f>
        <v/>
      </c>
      <c r="S189" s="15" t="str">
        <f>IF(SUM('Control Sample Data'!G$3:G$98)&gt;10,IF(AND(ISNUMBER('Control Sample Data'!G188),'Control Sample Data'!G188&lt;$B$1,'Control Sample Data'!G188&gt;0),'Control Sample Data'!G188,$B$1),"")</f>
        <v/>
      </c>
      <c r="T189" s="15" t="str">
        <f>IF(SUM('Control Sample Data'!H$3:H$98)&gt;10,IF(AND(ISNUMBER('Control Sample Data'!H188),'Control Sample Data'!H188&lt;$B$1,'Control Sample Data'!H188&gt;0),'Control Sample Data'!H188,$B$1),"")</f>
        <v/>
      </c>
      <c r="U189" s="15" t="str">
        <f>IF(SUM('Control Sample Data'!I$3:I$98)&gt;10,IF(AND(ISNUMBER('Control Sample Data'!I188),'Control Sample Data'!I188&lt;$B$1,'Control Sample Data'!I188&gt;0),'Control Sample Data'!I188,$B$1),"")</f>
        <v/>
      </c>
      <c r="V189" s="15" t="str">
        <f>IF(SUM('Control Sample Data'!J$3:J$98)&gt;10,IF(AND(ISNUMBER('Control Sample Data'!J188),'Control Sample Data'!J188&lt;$B$1,'Control Sample Data'!J188&gt;0),'Control Sample Data'!J188,$B$1),"")</f>
        <v/>
      </c>
      <c r="W189" s="15" t="str">
        <f>IF(SUM('Control Sample Data'!K$3:K$98)&gt;10,IF(AND(ISNUMBER('Control Sample Data'!K188),'Control Sample Data'!K188&lt;$B$1,'Control Sample Data'!K188&gt;0),'Control Sample Data'!K188,$B$1),"")</f>
        <v/>
      </c>
      <c r="X189" s="15" t="str">
        <f>IF(SUM('Control Sample Data'!L$3:L$98)&gt;10,IF(AND(ISNUMBER('Control Sample Data'!L188),'Control Sample Data'!L188&lt;$B$1,'Control Sample Data'!L188&gt;0),'Control Sample Data'!L188,$B$1),"")</f>
        <v/>
      </c>
      <c r="Y189" s="15" t="str">
        <f>IF(SUM('Control Sample Data'!M$3:M$98)&gt;10,IF(AND(ISNUMBER('Control Sample Data'!M188),'Control Sample Data'!M188&lt;$B$1,'Control Sample Data'!M188&gt;0),'Control Sample Data'!M188,$B$1),"")</f>
        <v/>
      </c>
      <c r="AT189" s="34" t="str">
        <f t="shared" si="160"/>
        <v/>
      </c>
      <c r="AU189" s="34" t="str">
        <f t="shared" si="161"/>
        <v/>
      </c>
      <c r="AV189" s="34" t="str">
        <f t="shared" si="162"/>
        <v/>
      </c>
      <c r="AW189" s="34" t="str">
        <f t="shared" si="163"/>
        <v/>
      </c>
      <c r="AX189" s="34" t="str">
        <f t="shared" si="164"/>
        <v/>
      </c>
      <c r="AY189" s="34" t="str">
        <f t="shared" si="165"/>
        <v/>
      </c>
      <c r="AZ189" s="34" t="str">
        <f t="shared" si="166"/>
        <v/>
      </c>
      <c r="BA189" s="34" t="str">
        <f t="shared" si="167"/>
        <v/>
      </c>
      <c r="BB189" s="34" t="str">
        <f t="shared" si="168"/>
        <v/>
      </c>
      <c r="BC189" s="34" t="str">
        <f t="shared" si="169"/>
        <v/>
      </c>
      <c r="BD189" s="34" t="str">
        <f t="shared" si="172"/>
        <v/>
      </c>
      <c r="BE189" s="34" t="str">
        <f t="shared" si="173"/>
        <v/>
      </c>
      <c r="BF189" s="34" t="str">
        <f t="shared" si="174"/>
        <v/>
      </c>
      <c r="BG189" s="34" t="str">
        <f t="shared" si="175"/>
        <v/>
      </c>
      <c r="BH189" s="34" t="str">
        <f t="shared" si="176"/>
        <v/>
      </c>
      <c r="BI189" s="34" t="str">
        <f t="shared" si="177"/>
        <v/>
      </c>
      <c r="BJ189" s="34" t="str">
        <f t="shared" si="178"/>
        <v/>
      </c>
      <c r="BK189" s="34" t="str">
        <f t="shared" si="179"/>
        <v/>
      </c>
      <c r="BL189" s="34" t="str">
        <f t="shared" si="180"/>
        <v/>
      </c>
      <c r="BM189" s="34" t="str">
        <f t="shared" si="181"/>
        <v/>
      </c>
      <c r="BN189" s="36" t="e">
        <f t="shared" si="170"/>
        <v>#DIV/0!</v>
      </c>
      <c r="BO189" s="36" t="e">
        <f t="shared" si="171"/>
        <v>#DIV/0!</v>
      </c>
      <c r="BP189" s="37" t="str">
        <f t="shared" si="140"/>
        <v/>
      </c>
      <c r="BQ189" s="37" t="str">
        <f t="shared" si="141"/>
        <v/>
      </c>
      <c r="BR189" s="37" t="str">
        <f t="shared" si="142"/>
        <v/>
      </c>
      <c r="BS189" s="37" t="str">
        <f t="shared" si="143"/>
        <v/>
      </c>
      <c r="BT189" s="37" t="str">
        <f t="shared" si="144"/>
        <v/>
      </c>
      <c r="BU189" s="37" t="str">
        <f t="shared" si="145"/>
        <v/>
      </c>
      <c r="BV189" s="37" t="str">
        <f t="shared" si="146"/>
        <v/>
      </c>
      <c r="BW189" s="37" t="str">
        <f t="shared" si="147"/>
        <v/>
      </c>
      <c r="BX189" s="37" t="str">
        <f t="shared" si="148"/>
        <v/>
      </c>
      <c r="BY189" s="37" t="str">
        <f t="shared" si="149"/>
        <v/>
      </c>
      <c r="BZ189" s="37" t="str">
        <f t="shared" si="150"/>
        <v/>
      </c>
      <c r="CA189" s="37" t="str">
        <f t="shared" si="151"/>
        <v/>
      </c>
      <c r="CB189" s="37" t="str">
        <f t="shared" si="152"/>
        <v/>
      </c>
      <c r="CC189" s="37" t="str">
        <f t="shared" si="153"/>
        <v/>
      </c>
      <c r="CD189" s="37" t="str">
        <f t="shared" si="154"/>
        <v/>
      </c>
      <c r="CE189" s="37" t="str">
        <f t="shared" si="155"/>
        <v/>
      </c>
      <c r="CF189" s="37" t="str">
        <f t="shared" si="156"/>
        <v/>
      </c>
      <c r="CG189" s="37" t="str">
        <f t="shared" si="157"/>
        <v/>
      </c>
      <c r="CH189" s="37" t="str">
        <f t="shared" si="158"/>
        <v/>
      </c>
      <c r="CI189" s="37" t="str">
        <f t="shared" si="159"/>
        <v/>
      </c>
    </row>
    <row r="190" spans="1:87" ht="12.75">
      <c r="A190" s="16"/>
      <c r="B190" s="14" t="str">
        <f>IF('Gene Table'!D189="","",'Gene Table'!D189)</f>
        <v>NM_000194</v>
      </c>
      <c r="C190" s="14" t="s">
        <v>364</v>
      </c>
      <c r="D190" s="15" t="str">
        <f>IF(SUM('Test Sample Data'!D$3:D$98)&gt;10,IF(AND(ISNUMBER('Test Sample Data'!D189),'Test Sample Data'!D189&lt;$B$1,'Test Sample Data'!D189&gt;0),'Test Sample Data'!D189,$B$1),"")</f>
        <v/>
      </c>
      <c r="E190" s="15" t="str">
        <f>IF(SUM('Test Sample Data'!E$3:E$98)&gt;10,IF(AND(ISNUMBER('Test Sample Data'!E189),'Test Sample Data'!E189&lt;$B$1,'Test Sample Data'!E189&gt;0),'Test Sample Data'!E189,$B$1),"")</f>
        <v/>
      </c>
      <c r="F190" s="15" t="str">
        <f>IF(SUM('Test Sample Data'!F$3:F$98)&gt;10,IF(AND(ISNUMBER('Test Sample Data'!F189),'Test Sample Data'!F189&lt;$B$1,'Test Sample Data'!F189&gt;0),'Test Sample Data'!F189,$B$1),"")</f>
        <v/>
      </c>
      <c r="G190" s="15" t="str">
        <f>IF(SUM('Test Sample Data'!G$3:G$98)&gt;10,IF(AND(ISNUMBER('Test Sample Data'!G189),'Test Sample Data'!G189&lt;$B$1,'Test Sample Data'!G189&gt;0),'Test Sample Data'!G189,$B$1),"")</f>
        <v/>
      </c>
      <c r="H190" s="15" t="str">
        <f>IF(SUM('Test Sample Data'!H$3:H$98)&gt;10,IF(AND(ISNUMBER('Test Sample Data'!H189),'Test Sample Data'!H189&lt;$B$1,'Test Sample Data'!H189&gt;0),'Test Sample Data'!H189,$B$1),"")</f>
        <v/>
      </c>
      <c r="I190" s="15" t="str">
        <f>IF(SUM('Test Sample Data'!I$3:I$98)&gt;10,IF(AND(ISNUMBER('Test Sample Data'!I189),'Test Sample Data'!I189&lt;$B$1,'Test Sample Data'!I189&gt;0),'Test Sample Data'!I189,$B$1),"")</f>
        <v/>
      </c>
      <c r="J190" s="15" t="str">
        <f>IF(SUM('Test Sample Data'!J$3:J$98)&gt;10,IF(AND(ISNUMBER('Test Sample Data'!J189),'Test Sample Data'!J189&lt;$B$1,'Test Sample Data'!J189&gt;0),'Test Sample Data'!J189,$B$1),"")</f>
        <v/>
      </c>
      <c r="K190" s="15" t="str">
        <f>IF(SUM('Test Sample Data'!K$3:K$98)&gt;10,IF(AND(ISNUMBER('Test Sample Data'!K189),'Test Sample Data'!K189&lt;$B$1,'Test Sample Data'!K189&gt;0),'Test Sample Data'!K189,$B$1),"")</f>
        <v/>
      </c>
      <c r="L190" s="15" t="str">
        <f>IF(SUM('Test Sample Data'!L$3:L$98)&gt;10,IF(AND(ISNUMBER('Test Sample Data'!L189),'Test Sample Data'!L189&lt;$B$1,'Test Sample Data'!L189&gt;0),'Test Sample Data'!L189,$B$1),"")</f>
        <v/>
      </c>
      <c r="M190" s="15" t="str">
        <f>IF(SUM('Test Sample Data'!M$3:M$98)&gt;10,IF(AND(ISNUMBER('Test Sample Data'!M189),'Test Sample Data'!M189&lt;$B$1,'Test Sample Data'!M189&gt;0),'Test Sample Data'!M189,$B$1),"")</f>
        <v/>
      </c>
      <c r="N190" s="15" t="str">
        <f>'Gene Table'!D189</f>
        <v>NM_000194</v>
      </c>
      <c r="O190" s="14" t="s">
        <v>364</v>
      </c>
      <c r="P190" s="15" t="str">
        <f>IF(SUM('Control Sample Data'!D$3:D$98)&gt;10,IF(AND(ISNUMBER('Control Sample Data'!D189),'Control Sample Data'!D189&lt;$B$1,'Control Sample Data'!D189&gt;0),'Control Sample Data'!D189,$B$1),"")</f>
        <v/>
      </c>
      <c r="Q190" s="15" t="str">
        <f>IF(SUM('Control Sample Data'!E$3:E$98)&gt;10,IF(AND(ISNUMBER('Control Sample Data'!E189),'Control Sample Data'!E189&lt;$B$1,'Control Sample Data'!E189&gt;0),'Control Sample Data'!E189,$B$1),"")</f>
        <v/>
      </c>
      <c r="R190" s="15" t="str">
        <f>IF(SUM('Control Sample Data'!F$3:F$98)&gt;10,IF(AND(ISNUMBER('Control Sample Data'!F189),'Control Sample Data'!F189&lt;$B$1,'Control Sample Data'!F189&gt;0),'Control Sample Data'!F189,$B$1),"")</f>
        <v/>
      </c>
      <c r="S190" s="15" t="str">
        <f>IF(SUM('Control Sample Data'!G$3:G$98)&gt;10,IF(AND(ISNUMBER('Control Sample Data'!G189),'Control Sample Data'!G189&lt;$B$1,'Control Sample Data'!G189&gt;0),'Control Sample Data'!G189,$B$1),"")</f>
        <v/>
      </c>
      <c r="T190" s="15" t="str">
        <f>IF(SUM('Control Sample Data'!H$3:H$98)&gt;10,IF(AND(ISNUMBER('Control Sample Data'!H189),'Control Sample Data'!H189&lt;$B$1,'Control Sample Data'!H189&gt;0),'Control Sample Data'!H189,$B$1),"")</f>
        <v/>
      </c>
      <c r="U190" s="15" t="str">
        <f>IF(SUM('Control Sample Data'!I$3:I$98)&gt;10,IF(AND(ISNUMBER('Control Sample Data'!I189),'Control Sample Data'!I189&lt;$B$1,'Control Sample Data'!I189&gt;0),'Control Sample Data'!I189,$B$1),"")</f>
        <v/>
      </c>
      <c r="V190" s="15" t="str">
        <f>IF(SUM('Control Sample Data'!J$3:J$98)&gt;10,IF(AND(ISNUMBER('Control Sample Data'!J189),'Control Sample Data'!J189&lt;$B$1,'Control Sample Data'!J189&gt;0),'Control Sample Data'!J189,$B$1),"")</f>
        <v/>
      </c>
      <c r="W190" s="15" t="str">
        <f>IF(SUM('Control Sample Data'!K$3:K$98)&gt;10,IF(AND(ISNUMBER('Control Sample Data'!K189),'Control Sample Data'!K189&lt;$B$1,'Control Sample Data'!K189&gt;0),'Control Sample Data'!K189,$B$1),"")</f>
        <v/>
      </c>
      <c r="X190" s="15" t="str">
        <f>IF(SUM('Control Sample Data'!L$3:L$98)&gt;10,IF(AND(ISNUMBER('Control Sample Data'!L189),'Control Sample Data'!L189&lt;$B$1,'Control Sample Data'!L189&gt;0),'Control Sample Data'!L189,$B$1),"")</f>
        <v/>
      </c>
      <c r="Y190" s="15" t="str">
        <f>IF(SUM('Control Sample Data'!M$3:M$98)&gt;10,IF(AND(ISNUMBER('Control Sample Data'!M189),'Control Sample Data'!M189&lt;$B$1,'Control Sample Data'!M189&gt;0),'Control Sample Data'!M189,$B$1),"")</f>
        <v/>
      </c>
      <c r="AT190" s="34" t="str">
        <f t="shared" si="160"/>
        <v/>
      </c>
      <c r="AU190" s="34" t="str">
        <f t="shared" si="161"/>
        <v/>
      </c>
      <c r="AV190" s="34" t="str">
        <f t="shared" si="162"/>
        <v/>
      </c>
      <c r="AW190" s="34" t="str">
        <f t="shared" si="163"/>
        <v/>
      </c>
      <c r="AX190" s="34" t="str">
        <f t="shared" si="164"/>
        <v/>
      </c>
      <c r="AY190" s="34" t="str">
        <f t="shared" si="165"/>
        <v/>
      </c>
      <c r="AZ190" s="34" t="str">
        <f t="shared" si="166"/>
        <v/>
      </c>
      <c r="BA190" s="34" t="str">
        <f t="shared" si="167"/>
        <v/>
      </c>
      <c r="BB190" s="34" t="str">
        <f t="shared" si="168"/>
        <v/>
      </c>
      <c r="BC190" s="34" t="str">
        <f t="shared" si="169"/>
        <v/>
      </c>
      <c r="BD190" s="34" t="str">
        <f t="shared" si="172"/>
        <v/>
      </c>
      <c r="BE190" s="34" t="str">
        <f t="shared" si="173"/>
        <v/>
      </c>
      <c r="BF190" s="34" t="str">
        <f t="shared" si="174"/>
        <v/>
      </c>
      <c r="BG190" s="34" t="str">
        <f t="shared" si="175"/>
        <v/>
      </c>
      <c r="BH190" s="34" t="str">
        <f t="shared" si="176"/>
        <v/>
      </c>
      <c r="BI190" s="34" t="str">
        <f t="shared" si="177"/>
        <v/>
      </c>
      <c r="BJ190" s="34" t="str">
        <f t="shared" si="178"/>
        <v/>
      </c>
      <c r="BK190" s="34" t="str">
        <f t="shared" si="179"/>
        <v/>
      </c>
      <c r="BL190" s="34" t="str">
        <f t="shared" si="180"/>
        <v/>
      </c>
      <c r="BM190" s="34" t="str">
        <f t="shared" si="181"/>
        <v/>
      </c>
      <c r="BN190" s="36" t="e">
        <f t="shared" si="170"/>
        <v>#DIV/0!</v>
      </c>
      <c r="BO190" s="36" t="e">
        <f t="shared" si="171"/>
        <v>#DIV/0!</v>
      </c>
      <c r="BP190" s="37" t="str">
        <f t="shared" si="140"/>
        <v/>
      </c>
      <c r="BQ190" s="37" t="str">
        <f t="shared" si="141"/>
        <v/>
      </c>
      <c r="BR190" s="37" t="str">
        <f t="shared" si="142"/>
        <v/>
      </c>
      <c r="BS190" s="37" t="str">
        <f t="shared" si="143"/>
        <v/>
      </c>
      <c r="BT190" s="37" t="str">
        <f t="shared" si="144"/>
        <v/>
      </c>
      <c r="BU190" s="37" t="str">
        <f t="shared" si="145"/>
        <v/>
      </c>
      <c r="BV190" s="37" t="str">
        <f t="shared" si="146"/>
        <v/>
      </c>
      <c r="BW190" s="37" t="str">
        <f t="shared" si="147"/>
        <v/>
      </c>
      <c r="BX190" s="37" t="str">
        <f t="shared" si="148"/>
        <v/>
      </c>
      <c r="BY190" s="37" t="str">
        <f t="shared" si="149"/>
        <v/>
      </c>
      <c r="BZ190" s="37" t="str">
        <f t="shared" si="150"/>
        <v/>
      </c>
      <c r="CA190" s="37" t="str">
        <f t="shared" si="151"/>
        <v/>
      </c>
      <c r="CB190" s="37" t="str">
        <f t="shared" si="152"/>
        <v/>
      </c>
      <c r="CC190" s="37" t="str">
        <f t="shared" si="153"/>
        <v/>
      </c>
      <c r="CD190" s="37" t="str">
        <f t="shared" si="154"/>
        <v/>
      </c>
      <c r="CE190" s="37" t="str">
        <f t="shared" si="155"/>
        <v/>
      </c>
      <c r="CF190" s="37" t="str">
        <f t="shared" si="156"/>
        <v/>
      </c>
      <c r="CG190" s="37" t="str">
        <f t="shared" si="157"/>
        <v/>
      </c>
      <c r="CH190" s="37" t="str">
        <f t="shared" si="158"/>
        <v/>
      </c>
      <c r="CI190" s="37" t="str">
        <f t="shared" si="159"/>
        <v/>
      </c>
    </row>
    <row r="191" spans="1:87" ht="12.75">
      <c r="A191" s="16"/>
      <c r="B191" s="14" t="str">
        <f>IF('Gene Table'!D190="","",'Gene Table'!D190)</f>
        <v>NR_003286</v>
      </c>
      <c r="C191" s="14" t="s">
        <v>368</v>
      </c>
      <c r="D191" s="15" t="str">
        <f>IF(SUM('Test Sample Data'!D$3:D$98)&gt;10,IF(AND(ISNUMBER('Test Sample Data'!D190),'Test Sample Data'!D190&lt;$B$1,'Test Sample Data'!D190&gt;0),'Test Sample Data'!D190,$B$1),"")</f>
        <v/>
      </c>
      <c r="E191" s="15" t="str">
        <f>IF(SUM('Test Sample Data'!E$3:E$98)&gt;10,IF(AND(ISNUMBER('Test Sample Data'!E190),'Test Sample Data'!E190&lt;$B$1,'Test Sample Data'!E190&gt;0),'Test Sample Data'!E190,$B$1),"")</f>
        <v/>
      </c>
      <c r="F191" s="15" t="str">
        <f>IF(SUM('Test Sample Data'!F$3:F$98)&gt;10,IF(AND(ISNUMBER('Test Sample Data'!F190),'Test Sample Data'!F190&lt;$B$1,'Test Sample Data'!F190&gt;0),'Test Sample Data'!F190,$B$1),"")</f>
        <v/>
      </c>
      <c r="G191" s="15" t="str">
        <f>IF(SUM('Test Sample Data'!G$3:G$98)&gt;10,IF(AND(ISNUMBER('Test Sample Data'!G190),'Test Sample Data'!G190&lt;$B$1,'Test Sample Data'!G190&gt;0),'Test Sample Data'!G190,$B$1),"")</f>
        <v/>
      </c>
      <c r="H191" s="15" t="str">
        <f>IF(SUM('Test Sample Data'!H$3:H$98)&gt;10,IF(AND(ISNUMBER('Test Sample Data'!H190),'Test Sample Data'!H190&lt;$B$1,'Test Sample Data'!H190&gt;0),'Test Sample Data'!H190,$B$1),"")</f>
        <v/>
      </c>
      <c r="I191" s="15" t="str">
        <f>IF(SUM('Test Sample Data'!I$3:I$98)&gt;10,IF(AND(ISNUMBER('Test Sample Data'!I190),'Test Sample Data'!I190&lt;$B$1,'Test Sample Data'!I190&gt;0),'Test Sample Data'!I190,$B$1),"")</f>
        <v/>
      </c>
      <c r="J191" s="15" t="str">
        <f>IF(SUM('Test Sample Data'!J$3:J$98)&gt;10,IF(AND(ISNUMBER('Test Sample Data'!J190),'Test Sample Data'!J190&lt;$B$1,'Test Sample Data'!J190&gt;0),'Test Sample Data'!J190,$B$1),"")</f>
        <v/>
      </c>
      <c r="K191" s="15" t="str">
        <f>IF(SUM('Test Sample Data'!K$3:K$98)&gt;10,IF(AND(ISNUMBER('Test Sample Data'!K190),'Test Sample Data'!K190&lt;$B$1,'Test Sample Data'!K190&gt;0),'Test Sample Data'!K190,$B$1),"")</f>
        <v/>
      </c>
      <c r="L191" s="15" t="str">
        <f>IF(SUM('Test Sample Data'!L$3:L$98)&gt;10,IF(AND(ISNUMBER('Test Sample Data'!L190),'Test Sample Data'!L190&lt;$B$1,'Test Sample Data'!L190&gt;0),'Test Sample Data'!L190,$B$1),"")</f>
        <v/>
      </c>
      <c r="M191" s="15" t="str">
        <f>IF(SUM('Test Sample Data'!M$3:M$98)&gt;10,IF(AND(ISNUMBER('Test Sample Data'!M190),'Test Sample Data'!M190&lt;$B$1,'Test Sample Data'!M190&gt;0),'Test Sample Data'!M190,$B$1),"")</f>
        <v/>
      </c>
      <c r="N191" s="15" t="str">
        <f>'Gene Table'!D190</f>
        <v>NR_003286</v>
      </c>
      <c r="O191" s="14" t="s">
        <v>368</v>
      </c>
      <c r="P191" s="15" t="str">
        <f>IF(SUM('Control Sample Data'!D$3:D$98)&gt;10,IF(AND(ISNUMBER('Control Sample Data'!D190),'Control Sample Data'!D190&lt;$B$1,'Control Sample Data'!D190&gt;0),'Control Sample Data'!D190,$B$1),"")</f>
        <v/>
      </c>
      <c r="Q191" s="15" t="str">
        <f>IF(SUM('Control Sample Data'!E$3:E$98)&gt;10,IF(AND(ISNUMBER('Control Sample Data'!E190),'Control Sample Data'!E190&lt;$B$1,'Control Sample Data'!E190&gt;0),'Control Sample Data'!E190,$B$1),"")</f>
        <v/>
      </c>
      <c r="R191" s="15" t="str">
        <f>IF(SUM('Control Sample Data'!F$3:F$98)&gt;10,IF(AND(ISNUMBER('Control Sample Data'!F190),'Control Sample Data'!F190&lt;$B$1,'Control Sample Data'!F190&gt;0),'Control Sample Data'!F190,$B$1),"")</f>
        <v/>
      </c>
      <c r="S191" s="15" t="str">
        <f>IF(SUM('Control Sample Data'!G$3:G$98)&gt;10,IF(AND(ISNUMBER('Control Sample Data'!G190),'Control Sample Data'!G190&lt;$B$1,'Control Sample Data'!G190&gt;0),'Control Sample Data'!G190,$B$1),"")</f>
        <v/>
      </c>
      <c r="T191" s="15" t="str">
        <f>IF(SUM('Control Sample Data'!H$3:H$98)&gt;10,IF(AND(ISNUMBER('Control Sample Data'!H190),'Control Sample Data'!H190&lt;$B$1,'Control Sample Data'!H190&gt;0),'Control Sample Data'!H190,$B$1),"")</f>
        <v/>
      </c>
      <c r="U191" s="15" t="str">
        <f>IF(SUM('Control Sample Data'!I$3:I$98)&gt;10,IF(AND(ISNUMBER('Control Sample Data'!I190),'Control Sample Data'!I190&lt;$B$1,'Control Sample Data'!I190&gt;0),'Control Sample Data'!I190,$B$1),"")</f>
        <v/>
      </c>
      <c r="V191" s="15" t="str">
        <f>IF(SUM('Control Sample Data'!J$3:J$98)&gt;10,IF(AND(ISNUMBER('Control Sample Data'!J190),'Control Sample Data'!J190&lt;$B$1,'Control Sample Data'!J190&gt;0),'Control Sample Data'!J190,$B$1),"")</f>
        <v/>
      </c>
      <c r="W191" s="15" t="str">
        <f>IF(SUM('Control Sample Data'!K$3:K$98)&gt;10,IF(AND(ISNUMBER('Control Sample Data'!K190),'Control Sample Data'!K190&lt;$B$1,'Control Sample Data'!K190&gt;0),'Control Sample Data'!K190,$B$1),"")</f>
        <v/>
      </c>
      <c r="X191" s="15" t="str">
        <f>IF(SUM('Control Sample Data'!L$3:L$98)&gt;10,IF(AND(ISNUMBER('Control Sample Data'!L190),'Control Sample Data'!L190&lt;$B$1,'Control Sample Data'!L190&gt;0),'Control Sample Data'!L190,$B$1),"")</f>
        <v/>
      </c>
      <c r="Y191" s="15" t="str">
        <f>IF(SUM('Control Sample Data'!M$3:M$98)&gt;10,IF(AND(ISNUMBER('Control Sample Data'!M190),'Control Sample Data'!M190&lt;$B$1,'Control Sample Data'!M190&gt;0),'Control Sample Data'!M190,$B$1),"")</f>
        <v/>
      </c>
      <c r="AT191" s="34" t="str">
        <f t="shared" si="160"/>
        <v/>
      </c>
      <c r="AU191" s="34" t="str">
        <f t="shared" si="161"/>
        <v/>
      </c>
      <c r="AV191" s="34" t="str">
        <f t="shared" si="162"/>
        <v/>
      </c>
      <c r="AW191" s="34" t="str">
        <f t="shared" si="163"/>
        <v/>
      </c>
      <c r="AX191" s="34" t="str">
        <f t="shared" si="164"/>
        <v/>
      </c>
      <c r="AY191" s="34" t="str">
        <f t="shared" si="165"/>
        <v/>
      </c>
      <c r="AZ191" s="34" t="str">
        <f t="shared" si="166"/>
        <v/>
      </c>
      <c r="BA191" s="34" t="str">
        <f t="shared" si="167"/>
        <v/>
      </c>
      <c r="BB191" s="34" t="str">
        <f t="shared" si="168"/>
        <v/>
      </c>
      <c r="BC191" s="34" t="str">
        <f t="shared" si="169"/>
        <v/>
      </c>
      <c r="BD191" s="34" t="str">
        <f t="shared" si="172"/>
        <v/>
      </c>
      <c r="BE191" s="34" t="str">
        <f t="shared" si="173"/>
        <v/>
      </c>
      <c r="BF191" s="34" t="str">
        <f t="shared" si="174"/>
        <v/>
      </c>
      <c r="BG191" s="34" t="str">
        <f t="shared" si="175"/>
        <v/>
      </c>
      <c r="BH191" s="34" t="str">
        <f t="shared" si="176"/>
        <v/>
      </c>
      <c r="BI191" s="34" t="str">
        <f t="shared" si="177"/>
        <v/>
      </c>
      <c r="BJ191" s="34" t="str">
        <f t="shared" si="178"/>
        <v/>
      </c>
      <c r="BK191" s="34" t="str">
        <f t="shared" si="179"/>
        <v/>
      </c>
      <c r="BL191" s="34" t="str">
        <f t="shared" si="180"/>
        <v/>
      </c>
      <c r="BM191" s="34" t="str">
        <f t="shared" si="181"/>
        <v/>
      </c>
      <c r="BN191" s="36" t="e">
        <f t="shared" si="170"/>
        <v>#DIV/0!</v>
      </c>
      <c r="BO191" s="36" t="e">
        <f t="shared" si="171"/>
        <v>#DIV/0!</v>
      </c>
      <c r="BP191" s="37" t="str">
        <f t="shared" si="140"/>
        <v/>
      </c>
      <c r="BQ191" s="37" t="str">
        <f t="shared" si="141"/>
        <v/>
      </c>
      <c r="BR191" s="37" t="str">
        <f t="shared" si="142"/>
        <v/>
      </c>
      <c r="BS191" s="37" t="str">
        <f t="shared" si="143"/>
        <v/>
      </c>
      <c r="BT191" s="37" t="str">
        <f t="shared" si="144"/>
        <v/>
      </c>
      <c r="BU191" s="37" t="str">
        <f t="shared" si="145"/>
        <v/>
      </c>
      <c r="BV191" s="37" t="str">
        <f t="shared" si="146"/>
        <v/>
      </c>
      <c r="BW191" s="37" t="str">
        <f t="shared" si="147"/>
        <v/>
      </c>
      <c r="BX191" s="37" t="str">
        <f t="shared" si="148"/>
        <v/>
      </c>
      <c r="BY191" s="37" t="str">
        <f t="shared" si="149"/>
        <v/>
      </c>
      <c r="BZ191" s="37" t="str">
        <f t="shared" si="150"/>
        <v/>
      </c>
      <c r="CA191" s="37" t="str">
        <f t="shared" si="151"/>
        <v/>
      </c>
      <c r="CB191" s="37" t="str">
        <f t="shared" si="152"/>
        <v/>
      </c>
      <c r="CC191" s="37" t="str">
        <f t="shared" si="153"/>
        <v/>
      </c>
      <c r="CD191" s="37" t="str">
        <f t="shared" si="154"/>
        <v/>
      </c>
      <c r="CE191" s="37" t="str">
        <f t="shared" si="155"/>
        <v/>
      </c>
      <c r="CF191" s="37" t="str">
        <f t="shared" si="156"/>
        <v/>
      </c>
      <c r="CG191" s="37" t="str">
        <f t="shared" si="157"/>
        <v/>
      </c>
      <c r="CH191" s="37" t="str">
        <f t="shared" si="158"/>
        <v/>
      </c>
      <c r="CI191" s="37" t="str">
        <f t="shared" si="159"/>
        <v/>
      </c>
    </row>
    <row r="192" spans="1:87" ht="12.75">
      <c r="A192" s="16"/>
      <c r="B192" s="14" t="str">
        <f>IF('Gene Table'!D191="","",'Gene Table'!D191)</f>
        <v>RT</v>
      </c>
      <c r="C192" s="14" t="s">
        <v>372</v>
      </c>
      <c r="D192" s="15" t="str">
        <f>IF(SUM('Test Sample Data'!D$3:D$98)&gt;10,IF(AND(ISNUMBER('Test Sample Data'!D191),'Test Sample Data'!D191&lt;$B$1,'Test Sample Data'!D191&gt;0),'Test Sample Data'!D191,$B$1),"")</f>
        <v/>
      </c>
      <c r="E192" s="15" t="str">
        <f>IF(SUM('Test Sample Data'!E$3:E$98)&gt;10,IF(AND(ISNUMBER('Test Sample Data'!E191),'Test Sample Data'!E191&lt;$B$1,'Test Sample Data'!E191&gt;0),'Test Sample Data'!E191,$B$1),"")</f>
        <v/>
      </c>
      <c r="F192" s="15" t="str">
        <f>IF(SUM('Test Sample Data'!F$3:F$98)&gt;10,IF(AND(ISNUMBER('Test Sample Data'!F191),'Test Sample Data'!F191&lt;$B$1,'Test Sample Data'!F191&gt;0),'Test Sample Data'!F191,$B$1),"")</f>
        <v/>
      </c>
      <c r="G192" s="15" t="str">
        <f>IF(SUM('Test Sample Data'!G$3:G$98)&gt;10,IF(AND(ISNUMBER('Test Sample Data'!G191),'Test Sample Data'!G191&lt;$B$1,'Test Sample Data'!G191&gt;0),'Test Sample Data'!G191,$B$1),"")</f>
        <v/>
      </c>
      <c r="H192" s="15" t="str">
        <f>IF(SUM('Test Sample Data'!H$3:H$98)&gt;10,IF(AND(ISNUMBER('Test Sample Data'!H191),'Test Sample Data'!H191&lt;$B$1,'Test Sample Data'!H191&gt;0),'Test Sample Data'!H191,$B$1),"")</f>
        <v/>
      </c>
      <c r="I192" s="15" t="str">
        <f>IF(SUM('Test Sample Data'!I$3:I$98)&gt;10,IF(AND(ISNUMBER('Test Sample Data'!I191),'Test Sample Data'!I191&lt;$B$1,'Test Sample Data'!I191&gt;0),'Test Sample Data'!I191,$B$1),"")</f>
        <v/>
      </c>
      <c r="J192" s="15" t="str">
        <f>IF(SUM('Test Sample Data'!J$3:J$98)&gt;10,IF(AND(ISNUMBER('Test Sample Data'!J191),'Test Sample Data'!J191&lt;$B$1,'Test Sample Data'!J191&gt;0),'Test Sample Data'!J191,$B$1),"")</f>
        <v/>
      </c>
      <c r="K192" s="15" t="str">
        <f>IF(SUM('Test Sample Data'!K$3:K$98)&gt;10,IF(AND(ISNUMBER('Test Sample Data'!K191),'Test Sample Data'!K191&lt;$B$1,'Test Sample Data'!K191&gt;0),'Test Sample Data'!K191,$B$1),"")</f>
        <v/>
      </c>
      <c r="L192" s="15" t="str">
        <f>IF(SUM('Test Sample Data'!L$3:L$98)&gt;10,IF(AND(ISNUMBER('Test Sample Data'!L191),'Test Sample Data'!L191&lt;$B$1,'Test Sample Data'!L191&gt;0),'Test Sample Data'!L191,$B$1),"")</f>
        <v/>
      </c>
      <c r="M192" s="15" t="str">
        <f>IF(SUM('Test Sample Data'!M$3:M$98)&gt;10,IF(AND(ISNUMBER('Test Sample Data'!M191),'Test Sample Data'!M191&lt;$B$1,'Test Sample Data'!M191&gt;0),'Test Sample Data'!M191,$B$1),"")</f>
        <v/>
      </c>
      <c r="N192" s="15" t="str">
        <f>'Gene Table'!D191</f>
        <v>RT</v>
      </c>
      <c r="O192" s="14" t="s">
        <v>372</v>
      </c>
      <c r="P192" s="15" t="str">
        <f>IF(SUM('Control Sample Data'!D$3:D$98)&gt;10,IF(AND(ISNUMBER('Control Sample Data'!D191),'Control Sample Data'!D191&lt;$B$1,'Control Sample Data'!D191&gt;0),'Control Sample Data'!D191,$B$1),"")</f>
        <v/>
      </c>
      <c r="Q192" s="15" t="str">
        <f>IF(SUM('Control Sample Data'!E$3:E$98)&gt;10,IF(AND(ISNUMBER('Control Sample Data'!E191),'Control Sample Data'!E191&lt;$B$1,'Control Sample Data'!E191&gt;0),'Control Sample Data'!E191,$B$1),"")</f>
        <v/>
      </c>
      <c r="R192" s="15" t="str">
        <f>IF(SUM('Control Sample Data'!F$3:F$98)&gt;10,IF(AND(ISNUMBER('Control Sample Data'!F191),'Control Sample Data'!F191&lt;$B$1,'Control Sample Data'!F191&gt;0),'Control Sample Data'!F191,$B$1),"")</f>
        <v/>
      </c>
      <c r="S192" s="15" t="str">
        <f>IF(SUM('Control Sample Data'!G$3:G$98)&gt;10,IF(AND(ISNUMBER('Control Sample Data'!G191),'Control Sample Data'!G191&lt;$B$1,'Control Sample Data'!G191&gt;0),'Control Sample Data'!G191,$B$1),"")</f>
        <v/>
      </c>
      <c r="T192" s="15" t="str">
        <f>IF(SUM('Control Sample Data'!H$3:H$98)&gt;10,IF(AND(ISNUMBER('Control Sample Data'!H191),'Control Sample Data'!H191&lt;$B$1,'Control Sample Data'!H191&gt;0),'Control Sample Data'!H191,$B$1),"")</f>
        <v/>
      </c>
      <c r="U192" s="15" t="str">
        <f>IF(SUM('Control Sample Data'!I$3:I$98)&gt;10,IF(AND(ISNUMBER('Control Sample Data'!I191),'Control Sample Data'!I191&lt;$B$1,'Control Sample Data'!I191&gt;0),'Control Sample Data'!I191,$B$1),"")</f>
        <v/>
      </c>
      <c r="V192" s="15" t="str">
        <f>IF(SUM('Control Sample Data'!J$3:J$98)&gt;10,IF(AND(ISNUMBER('Control Sample Data'!J191),'Control Sample Data'!J191&lt;$B$1,'Control Sample Data'!J191&gt;0),'Control Sample Data'!J191,$B$1),"")</f>
        <v/>
      </c>
      <c r="W192" s="15" t="str">
        <f>IF(SUM('Control Sample Data'!K$3:K$98)&gt;10,IF(AND(ISNUMBER('Control Sample Data'!K191),'Control Sample Data'!K191&lt;$B$1,'Control Sample Data'!K191&gt;0),'Control Sample Data'!K191,$B$1),"")</f>
        <v/>
      </c>
      <c r="X192" s="15" t="str">
        <f>IF(SUM('Control Sample Data'!L$3:L$98)&gt;10,IF(AND(ISNUMBER('Control Sample Data'!L191),'Control Sample Data'!L191&lt;$B$1,'Control Sample Data'!L191&gt;0),'Control Sample Data'!L191,$B$1),"")</f>
        <v/>
      </c>
      <c r="Y192" s="15" t="str">
        <f>IF(SUM('Control Sample Data'!M$3:M$98)&gt;10,IF(AND(ISNUMBER('Control Sample Data'!M191),'Control Sample Data'!M191&lt;$B$1,'Control Sample Data'!M191&gt;0),'Control Sample Data'!M191,$B$1),"")</f>
        <v/>
      </c>
      <c r="AT192" s="34" t="str">
        <f t="shared" si="160"/>
        <v/>
      </c>
      <c r="AU192" s="34" t="str">
        <f t="shared" si="161"/>
        <v/>
      </c>
      <c r="AV192" s="34" t="str">
        <f t="shared" si="162"/>
        <v/>
      </c>
      <c r="AW192" s="34" t="str">
        <f t="shared" si="163"/>
        <v/>
      </c>
      <c r="AX192" s="34" t="str">
        <f t="shared" si="164"/>
        <v/>
      </c>
      <c r="AY192" s="34" t="str">
        <f t="shared" si="165"/>
        <v/>
      </c>
      <c r="AZ192" s="34" t="str">
        <f t="shared" si="166"/>
        <v/>
      </c>
      <c r="BA192" s="34" t="str">
        <f t="shared" si="167"/>
        <v/>
      </c>
      <c r="BB192" s="34" t="str">
        <f t="shared" si="168"/>
        <v/>
      </c>
      <c r="BC192" s="34" t="str">
        <f t="shared" si="169"/>
        <v/>
      </c>
      <c r="BD192" s="34" t="str">
        <f t="shared" si="172"/>
        <v/>
      </c>
      <c r="BE192" s="34" t="str">
        <f t="shared" si="173"/>
        <v/>
      </c>
      <c r="BF192" s="34" t="str">
        <f t="shared" si="174"/>
        <v/>
      </c>
      <c r="BG192" s="34" t="str">
        <f t="shared" si="175"/>
        <v/>
      </c>
      <c r="BH192" s="34" t="str">
        <f t="shared" si="176"/>
        <v/>
      </c>
      <c r="BI192" s="34" t="str">
        <f t="shared" si="177"/>
        <v/>
      </c>
      <c r="BJ192" s="34" t="str">
        <f t="shared" si="178"/>
        <v/>
      </c>
      <c r="BK192" s="34" t="str">
        <f t="shared" si="179"/>
        <v/>
      </c>
      <c r="BL192" s="34" t="str">
        <f t="shared" si="180"/>
        <v/>
      </c>
      <c r="BM192" s="34" t="str">
        <f t="shared" si="181"/>
        <v/>
      </c>
      <c r="BN192" s="36" t="e">
        <f t="shared" si="170"/>
        <v>#DIV/0!</v>
      </c>
      <c r="BO192" s="36" t="e">
        <f t="shared" si="171"/>
        <v>#DIV/0!</v>
      </c>
      <c r="BP192" s="37" t="str">
        <f t="shared" si="140"/>
        <v/>
      </c>
      <c r="BQ192" s="37" t="str">
        <f t="shared" si="141"/>
        <v/>
      </c>
      <c r="BR192" s="37" t="str">
        <f t="shared" si="142"/>
        <v/>
      </c>
      <c r="BS192" s="37" t="str">
        <f t="shared" si="143"/>
        <v/>
      </c>
      <c r="BT192" s="37" t="str">
        <f t="shared" si="144"/>
        <v/>
      </c>
      <c r="BU192" s="37" t="str">
        <f t="shared" si="145"/>
        <v/>
      </c>
      <c r="BV192" s="37" t="str">
        <f t="shared" si="146"/>
        <v/>
      </c>
      <c r="BW192" s="37" t="str">
        <f t="shared" si="147"/>
        <v/>
      </c>
      <c r="BX192" s="37" t="str">
        <f t="shared" si="148"/>
        <v/>
      </c>
      <c r="BY192" s="37" t="str">
        <f t="shared" si="149"/>
        <v/>
      </c>
      <c r="BZ192" s="37" t="str">
        <f t="shared" si="150"/>
        <v/>
      </c>
      <c r="CA192" s="37" t="str">
        <f t="shared" si="151"/>
        <v/>
      </c>
      <c r="CB192" s="37" t="str">
        <f t="shared" si="152"/>
        <v/>
      </c>
      <c r="CC192" s="37" t="str">
        <f t="shared" si="153"/>
        <v/>
      </c>
      <c r="CD192" s="37" t="str">
        <f t="shared" si="154"/>
        <v/>
      </c>
      <c r="CE192" s="37" t="str">
        <f t="shared" si="155"/>
        <v/>
      </c>
      <c r="CF192" s="37" t="str">
        <f t="shared" si="156"/>
        <v/>
      </c>
      <c r="CG192" s="37" t="str">
        <f t="shared" si="157"/>
        <v/>
      </c>
      <c r="CH192" s="37" t="str">
        <f t="shared" si="158"/>
        <v/>
      </c>
      <c r="CI192" s="37" t="str">
        <f t="shared" si="159"/>
        <v/>
      </c>
    </row>
    <row r="193" spans="1:87" ht="12.75">
      <c r="A193" s="16"/>
      <c r="B193" s="14" t="str">
        <f>IF('Gene Table'!D192="","",'Gene Table'!D192)</f>
        <v>RT</v>
      </c>
      <c r="C193" s="14" t="s">
        <v>374</v>
      </c>
      <c r="D193" s="15" t="str">
        <f>IF(SUM('Test Sample Data'!D$3:D$98)&gt;10,IF(AND(ISNUMBER('Test Sample Data'!D192),'Test Sample Data'!D192&lt;$B$1,'Test Sample Data'!D192&gt;0),'Test Sample Data'!D192,$B$1),"")</f>
        <v/>
      </c>
      <c r="E193" s="15" t="str">
        <f>IF(SUM('Test Sample Data'!E$3:E$98)&gt;10,IF(AND(ISNUMBER('Test Sample Data'!E192),'Test Sample Data'!E192&lt;$B$1,'Test Sample Data'!E192&gt;0),'Test Sample Data'!E192,$B$1),"")</f>
        <v/>
      </c>
      <c r="F193" s="15" t="str">
        <f>IF(SUM('Test Sample Data'!F$3:F$98)&gt;10,IF(AND(ISNUMBER('Test Sample Data'!F192),'Test Sample Data'!F192&lt;$B$1,'Test Sample Data'!F192&gt;0),'Test Sample Data'!F192,$B$1),"")</f>
        <v/>
      </c>
      <c r="G193" s="15" t="str">
        <f>IF(SUM('Test Sample Data'!G$3:G$98)&gt;10,IF(AND(ISNUMBER('Test Sample Data'!G192),'Test Sample Data'!G192&lt;$B$1,'Test Sample Data'!G192&gt;0),'Test Sample Data'!G192,$B$1),"")</f>
        <v/>
      </c>
      <c r="H193" s="15" t="str">
        <f>IF(SUM('Test Sample Data'!H$3:H$98)&gt;10,IF(AND(ISNUMBER('Test Sample Data'!H192),'Test Sample Data'!H192&lt;$B$1,'Test Sample Data'!H192&gt;0),'Test Sample Data'!H192,$B$1),"")</f>
        <v/>
      </c>
      <c r="I193" s="15" t="str">
        <f>IF(SUM('Test Sample Data'!I$3:I$98)&gt;10,IF(AND(ISNUMBER('Test Sample Data'!I192),'Test Sample Data'!I192&lt;$B$1,'Test Sample Data'!I192&gt;0),'Test Sample Data'!I192,$B$1),"")</f>
        <v/>
      </c>
      <c r="J193" s="15" t="str">
        <f>IF(SUM('Test Sample Data'!J$3:J$98)&gt;10,IF(AND(ISNUMBER('Test Sample Data'!J192),'Test Sample Data'!J192&lt;$B$1,'Test Sample Data'!J192&gt;0),'Test Sample Data'!J192,$B$1),"")</f>
        <v/>
      </c>
      <c r="K193" s="15" t="str">
        <f>IF(SUM('Test Sample Data'!K$3:K$98)&gt;10,IF(AND(ISNUMBER('Test Sample Data'!K192),'Test Sample Data'!K192&lt;$B$1,'Test Sample Data'!K192&gt;0),'Test Sample Data'!K192,$B$1),"")</f>
        <v/>
      </c>
      <c r="L193" s="15" t="str">
        <f>IF(SUM('Test Sample Data'!L$3:L$98)&gt;10,IF(AND(ISNUMBER('Test Sample Data'!L192),'Test Sample Data'!L192&lt;$B$1,'Test Sample Data'!L192&gt;0),'Test Sample Data'!L192,$B$1),"")</f>
        <v/>
      </c>
      <c r="M193" s="15" t="str">
        <f>IF(SUM('Test Sample Data'!M$3:M$98)&gt;10,IF(AND(ISNUMBER('Test Sample Data'!M192),'Test Sample Data'!M192&lt;$B$1,'Test Sample Data'!M192&gt;0),'Test Sample Data'!M192,$B$1),"")</f>
        <v/>
      </c>
      <c r="N193" s="15" t="str">
        <f>'Gene Table'!D192</f>
        <v>RT</v>
      </c>
      <c r="O193" s="14" t="s">
        <v>374</v>
      </c>
      <c r="P193" s="15" t="str">
        <f>IF(SUM('Control Sample Data'!D$3:D$98)&gt;10,IF(AND(ISNUMBER('Control Sample Data'!D192),'Control Sample Data'!D192&lt;$B$1,'Control Sample Data'!D192&gt;0),'Control Sample Data'!D192,$B$1),"")</f>
        <v/>
      </c>
      <c r="Q193" s="15" t="str">
        <f>IF(SUM('Control Sample Data'!E$3:E$98)&gt;10,IF(AND(ISNUMBER('Control Sample Data'!E192),'Control Sample Data'!E192&lt;$B$1,'Control Sample Data'!E192&gt;0),'Control Sample Data'!E192,$B$1),"")</f>
        <v/>
      </c>
      <c r="R193" s="15" t="str">
        <f>IF(SUM('Control Sample Data'!F$3:F$98)&gt;10,IF(AND(ISNUMBER('Control Sample Data'!F192),'Control Sample Data'!F192&lt;$B$1,'Control Sample Data'!F192&gt;0),'Control Sample Data'!F192,$B$1),"")</f>
        <v/>
      </c>
      <c r="S193" s="15" t="str">
        <f>IF(SUM('Control Sample Data'!G$3:G$98)&gt;10,IF(AND(ISNUMBER('Control Sample Data'!G192),'Control Sample Data'!G192&lt;$B$1,'Control Sample Data'!G192&gt;0),'Control Sample Data'!G192,$B$1),"")</f>
        <v/>
      </c>
      <c r="T193" s="15" t="str">
        <f>IF(SUM('Control Sample Data'!H$3:H$98)&gt;10,IF(AND(ISNUMBER('Control Sample Data'!H192),'Control Sample Data'!H192&lt;$B$1,'Control Sample Data'!H192&gt;0),'Control Sample Data'!H192,$B$1),"")</f>
        <v/>
      </c>
      <c r="U193" s="15" t="str">
        <f>IF(SUM('Control Sample Data'!I$3:I$98)&gt;10,IF(AND(ISNUMBER('Control Sample Data'!I192),'Control Sample Data'!I192&lt;$B$1,'Control Sample Data'!I192&gt;0),'Control Sample Data'!I192,$B$1),"")</f>
        <v/>
      </c>
      <c r="V193" s="15" t="str">
        <f>IF(SUM('Control Sample Data'!J$3:J$98)&gt;10,IF(AND(ISNUMBER('Control Sample Data'!J192),'Control Sample Data'!J192&lt;$B$1,'Control Sample Data'!J192&gt;0),'Control Sample Data'!J192,$B$1),"")</f>
        <v/>
      </c>
      <c r="W193" s="15" t="str">
        <f>IF(SUM('Control Sample Data'!K$3:K$98)&gt;10,IF(AND(ISNUMBER('Control Sample Data'!K192),'Control Sample Data'!K192&lt;$B$1,'Control Sample Data'!K192&gt;0),'Control Sample Data'!K192,$B$1),"")</f>
        <v/>
      </c>
      <c r="X193" s="15" t="str">
        <f>IF(SUM('Control Sample Data'!L$3:L$98)&gt;10,IF(AND(ISNUMBER('Control Sample Data'!L192),'Control Sample Data'!L192&lt;$B$1,'Control Sample Data'!L192&gt;0),'Control Sample Data'!L192,$B$1),"")</f>
        <v/>
      </c>
      <c r="Y193" s="15" t="str">
        <f>IF(SUM('Control Sample Data'!M$3:M$98)&gt;10,IF(AND(ISNUMBER('Control Sample Data'!M192),'Control Sample Data'!M192&lt;$B$1,'Control Sample Data'!M192&gt;0),'Control Sample Data'!M192,$B$1),"")</f>
        <v/>
      </c>
      <c r="AT193" s="34" t="str">
        <f t="shared" si="160"/>
        <v/>
      </c>
      <c r="AU193" s="34" t="str">
        <f t="shared" si="161"/>
        <v/>
      </c>
      <c r="AV193" s="34" t="str">
        <f t="shared" si="162"/>
        <v/>
      </c>
      <c r="AW193" s="34" t="str">
        <f t="shared" si="163"/>
        <v/>
      </c>
      <c r="AX193" s="34" t="str">
        <f t="shared" si="164"/>
        <v/>
      </c>
      <c r="AY193" s="34" t="str">
        <f t="shared" si="165"/>
        <v/>
      </c>
      <c r="AZ193" s="34" t="str">
        <f t="shared" si="166"/>
        <v/>
      </c>
      <c r="BA193" s="34" t="str">
        <f t="shared" si="167"/>
        <v/>
      </c>
      <c r="BB193" s="34" t="str">
        <f t="shared" si="168"/>
        <v/>
      </c>
      <c r="BC193" s="34" t="str">
        <f t="shared" si="169"/>
        <v/>
      </c>
      <c r="BD193" s="34" t="str">
        <f t="shared" si="172"/>
        <v/>
      </c>
      <c r="BE193" s="34" t="str">
        <f t="shared" si="173"/>
        <v/>
      </c>
      <c r="BF193" s="34" t="str">
        <f t="shared" si="174"/>
        <v/>
      </c>
      <c r="BG193" s="34" t="str">
        <f t="shared" si="175"/>
        <v/>
      </c>
      <c r="BH193" s="34" t="str">
        <f t="shared" si="176"/>
        <v/>
      </c>
      <c r="BI193" s="34" t="str">
        <f t="shared" si="177"/>
        <v/>
      </c>
      <c r="BJ193" s="34" t="str">
        <f t="shared" si="178"/>
        <v/>
      </c>
      <c r="BK193" s="34" t="str">
        <f t="shared" si="179"/>
        <v/>
      </c>
      <c r="BL193" s="34" t="str">
        <f t="shared" si="180"/>
        <v/>
      </c>
      <c r="BM193" s="34" t="str">
        <f t="shared" si="181"/>
        <v/>
      </c>
      <c r="BN193" s="36" t="e">
        <f t="shared" si="170"/>
        <v>#DIV/0!</v>
      </c>
      <c r="BO193" s="36" t="e">
        <f t="shared" si="171"/>
        <v>#DIV/0!</v>
      </c>
      <c r="BP193" s="37" t="str">
        <f t="shared" si="140"/>
        <v/>
      </c>
      <c r="BQ193" s="37" t="str">
        <f t="shared" si="141"/>
        <v/>
      </c>
      <c r="BR193" s="37" t="str">
        <f t="shared" si="142"/>
        <v/>
      </c>
      <c r="BS193" s="37" t="str">
        <f t="shared" si="143"/>
        <v/>
      </c>
      <c r="BT193" s="37" t="str">
        <f t="shared" si="144"/>
        <v/>
      </c>
      <c r="BU193" s="37" t="str">
        <f t="shared" si="145"/>
        <v/>
      </c>
      <c r="BV193" s="37" t="str">
        <f t="shared" si="146"/>
        <v/>
      </c>
      <c r="BW193" s="37" t="str">
        <f t="shared" si="147"/>
        <v/>
      </c>
      <c r="BX193" s="37" t="str">
        <f t="shared" si="148"/>
        <v/>
      </c>
      <c r="BY193" s="37" t="str">
        <f t="shared" si="149"/>
        <v/>
      </c>
      <c r="BZ193" s="37" t="str">
        <f t="shared" si="150"/>
        <v/>
      </c>
      <c r="CA193" s="37" t="str">
        <f t="shared" si="151"/>
        <v/>
      </c>
      <c r="CB193" s="37" t="str">
        <f t="shared" si="152"/>
        <v/>
      </c>
      <c r="CC193" s="37" t="str">
        <f t="shared" si="153"/>
        <v/>
      </c>
      <c r="CD193" s="37" t="str">
        <f t="shared" si="154"/>
        <v/>
      </c>
      <c r="CE193" s="37" t="str">
        <f t="shared" si="155"/>
        <v/>
      </c>
      <c r="CF193" s="37" t="str">
        <f t="shared" si="156"/>
        <v/>
      </c>
      <c r="CG193" s="37" t="str">
        <f t="shared" si="157"/>
        <v/>
      </c>
      <c r="CH193" s="37" t="str">
        <f t="shared" si="158"/>
        <v/>
      </c>
      <c r="CI193" s="37" t="str">
        <f t="shared" si="159"/>
        <v/>
      </c>
    </row>
    <row r="194" spans="1:87" ht="12.75">
      <c r="A194" s="16"/>
      <c r="B194" s="14" t="str">
        <f>IF('Gene Table'!D193="","",'Gene Table'!D193)</f>
        <v>PCR</v>
      </c>
      <c r="C194" s="14" t="s">
        <v>375</v>
      </c>
      <c r="D194" s="15" t="str">
        <f>IF(SUM('Test Sample Data'!D$3:D$98)&gt;10,IF(AND(ISNUMBER('Test Sample Data'!D193),'Test Sample Data'!D193&lt;$B$1,'Test Sample Data'!D193&gt;0),'Test Sample Data'!D193,$B$1),"")</f>
        <v/>
      </c>
      <c r="E194" s="15" t="str">
        <f>IF(SUM('Test Sample Data'!E$3:E$98)&gt;10,IF(AND(ISNUMBER('Test Sample Data'!E193),'Test Sample Data'!E193&lt;$B$1,'Test Sample Data'!E193&gt;0),'Test Sample Data'!E193,$B$1),"")</f>
        <v/>
      </c>
      <c r="F194" s="15" t="str">
        <f>IF(SUM('Test Sample Data'!F$3:F$98)&gt;10,IF(AND(ISNUMBER('Test Sample Data'!F193),'Test Sample Data'!F193&lt;$B$1,'Test Sample Data'!F193&gt;0),'Test Sample Data'!F193,$B$1),"")</f>
        <v/>
      </c>
      <c r="G194" s="15" t="str">
        <f>IF(SUM('Test Sample Data'!G$3:G$98)&gt;10,IF(AND(ISNUMBER('Test Sample Data'!G193),'Test Sample Data'!G193&lt;$B$1,'Test Sample Data'!G193&gt;0),'Test Sample Data'!G193,$B$1),"")</f>
        <v/>
      </c>
      <c r="H194" s="15" t="str">
        <f>IF(SUM('Test Sample Data'!H$3:H$98)&gt;10,IF(AND(ISNUMBER('Test Sample Data'!H193),'Test Sample Data'!H193&lt;$B$1,'Test Sample Data'!H193&gt;0),'Test Sample Data'!H193,$B$1),"")</f>
        <v/>
      </c>
      <c r="I194" s="15" t="str">
        <f>IF(SUM('Test Sample Data'!I$3:I$98)&gt;10,IF(AND(ISNUMBER('Test Sample Data'!I193),'Test Sample Data'!I193&lt;$B$1,'Test Sample Data'!I193&gt;0),'Test Sample Data'!I193,$B$1),"")</f>
        <v/>
      </c>
      <c r="J194" s="15" t="str">
        <f>IF(SUM('Test Sample Data'!J$3:J$98)&gt;10,IF(AND(ISNUMBER('Test Sample Data'!J193),'Test Sample Data'!J193&lt;$B$1,'Test Sample Data'!J193&gt;0),'Test Sample Data'!J193,$B$1),"")</f>
        <v/>
      </c>
      <c r="K194" s="15" t="str">
        <f>IF(SUM('Test Sample Data'!K$3:K$98)&gt;10,IF(AND(ISNUMBER('Test Sample Data'!K193),'Test Sample Data'!K193&lt;$B$1,'Test Sample Data'!K193&gt;0),'Test Sample Data'!K193,$B$1),"")</f>
        <v/>
      </c>
      <c r="L194" s="15" t="str">
        <f>IF(SUM('Test Sample Data'!L$3:L$98)&gt;10,IF(AND(ISNUMBER('Test Sample Data'!L193),'Test Sample Data'!L193&lt;$B$1,'Test Sample Data'!L193&gt;0),'Test Sample Data'!L193,$B$1),"")</f>
        <v/>
      </c>
      <c r="M194" s="15" t="str">
        <f>IF(SUM('Test Sample Data'!M$3:M$98)&gt;10,IF(AND(ISNUMBER('Test Sample Data'!M193),'Test Sample Data'!M193&lt;$B$1,'Test Sample Data'!M193&gt;0),'Test Sample Data'!M193,$B$1),"")</f>
        <v/>
      </c>
      <c r="N194" s="15" t="str">
        <f>'Gene Table'!D193</f>
        <v>PCR</v>
      </c>
      <c r="O194" s="14" t="s">
        <v>375</v>
      </c>
      <c r="P194" s="15" t="str">
        <f>IF(SUM('Control Sample Data'!D$3:D$98)&gt;10,IF(AND(ISNUMBER('Control Sample Data'!D193),'Control Sample Data'!D193&lt;$B$1,'Control Sample Data'!D193&gt;0),'Control Sample Data'!D193,$B$1),"")</f>
        <v/>
      </c>
      <c r="Q194" s="15" t="str">
        <f>IF(SUM('Control Sample Data'!E$3:E$98)&gt;10,IF(AND(ISNUMBER('Control Sample Data'!E193),'Control Sample Data'!E193&lt;$B$1,'Control Sample Data'!E193&gt;0),'Control Sample Data'!E193,$B$1),"")</f>
        <v/>
      </c>
      <c r="R194" s="15" t="str">
        <f>IF(SUM('Control Sample Data'!F$3:F$98)&gt;10,IF(AND(ISNUMBER('Control Sample Data'!F193),'Control Sample Data'!F193&lt;$B$1,'Control Sample Data'!F193&gt;0),'Control Sample Data'!F193,$B$1),"")</f>
        <v/>
      </c>
      <c r="S194" s="15" t="str">
        <f>IF(SUM('Control Sample Data'!G$3:G$98)&gt;10,IF(AND(ISNUMBER('Control Sample Data'!G193),'Control Sample Data'!G193&lt;$B$1,'Control Sample Data'!G193&gt;0),'Control Sample Data'!G193,$B$1),"")</f>
        <v/>
      </c>
      <c r="T194" s="15" t="str">
        <f>IF(SUM('Control Sample Data'!H$3:H$98)&gt;10,IF(AND(ISNUMBER('Control Sample Data'!H193),'Control Sample Data'!H193&lt;$B$1,'Control Sample Data'!H193&gt;0),'Control Sample Data'!H193,$B$1),"")</f>
        <v/>
      </c>
      <c r="U194" s="15" t="str">
        <f>IF(SUM('Control Sample Data'!I$3:I$98)&gt;10,IF(AND(ISNUMBER('Control Sample Data'!I193),'Control Sample Data'!I193&lt;$B$1,'Control Sample Data'!I193&gt;0),'Control Sample Data'!I193,$B$1),"")</f>
        <v/>
      </c>
      <c r="V194" s="15" t="str">
        <f>IF(SUM('Control Sample Data'!J$3:J$98)&gt;10,IF(AND(ISNUMBER('Control Sample Data'!J193),'Control Sample Data'!J193&lt;$B$1,'Control Sample Data'!J193&gt;0),'Control Sample Data'!J193,$B$1),"")</f>
        <v/>
      </c>
      <c r="W194" s="15" t="str">
        <f>IF(SUM('Control Sample Data'!K$3:K$98)&gt;10,IF(AND(ISNUMBER('Control Sample Data'!K193),'Control Sample Data'!K193&lt;$B$1,'Control Sample Data'!K193&gt;0),'Control Sample Data'!K193,$B$1),"")</f>
        <v/>
      </c>
      <c r="X194" s="15" t="str">
        <f>IF(SUM('Control Sample Data'!L$3:L$98)&gt;10,IF(AND(ISNUMBER('Control Sample Data'!L193),'Control Sample Data'!L193&lt;$B$1,'Control Sample Data'!L193&gt;0),'Control Sample Data'!L193,$B$1),"")</f>
        <v/>
      </c>
      <c r="Y194" s="15" t="str">
        <f>IF(SUM('Control Sample Data'!M$3:M$98)&gt;10,IF(AND(ISNUMBER('Control Sample Data'!M193),'Control Sample Data'!M193&lt;$B$1,'Control Sample Data'!M193&gt;0),'Control Sample Data'!M193,$B$1),"")</f>
        <v/>
      </c>
      <c r="AT194" s="34" t="str">
        <f t="shared" si="160"/>
        <v/>
      </c>
      <c r="AU194" s="34" t="str">
        <f t="shared" si="161"/>
        <v/>
      </c>
      <c r="AV194" s="34" t="str">
        <f t="shared" si="162"/>
        <v/>
      </c>
      <c r="AW194" s="34" t="str">
        <f t="shared" si="163"/>
        <v/>
      </c>
      <c r="AX194" s="34" t="str">
        <f t="shared" si="164"/>
        <v/>
      </c>
      <c r="AY194" s="34" t="str">
        <f t="shared" si="165"/>
        <v/>
      </c>
      <c r="AZ194" s="34" t="str">
        <f t="shared" si="166"/>
        <v/>
      </c>
      <c r="BA194" s="34" t="str">
        <f t="shared" si="167"/>
        <v/>
      </c>
      <c r="BB194" s="34" t="str">
        <f t="shared" si="168"/>
        <v/>
      </c>
      <c r="BC194" s="34" t="str">
        <f t="shared" si="169"/>
        <v/>
      </c>
      <c r="BD194" s="34" t="str">
        <f t="shared" si="172"/>
        <v/>
      </c>
      <c r="BE194" s="34" t="str">
        <f t="shared" si="173"/>
        <v/>
      </c>
      <c r="BF194" s="34" t="str">
        <f t="shared" si="174"/>
        <v/>
      </c>
      <c r="BG194" s="34" t="str">
        <f t="shared" si="175"/>
        <v/>
      </c>
      <c r="BH194" s="34" t="str">
        <f t="shared" si="176"/>
        <v/>
      </c>
      <c r="BI194" s="34" t="str">
        <f t="shared" si="177"/>
        <v/>
      </c>
      <c r="BJ194" s="34" t="str">
        <f t="shared" si="178"/>
        <v/>
      </c>
      <c r="BK194" s="34" t="str">
        <f t="shared" si="179"/>
        <v/>
      </c>
      <c r="BL194" s="34" t="str">
        <f t="shared" si="180"/>
        <v/>
      </c>
      <c r="BM194" s="34" t="str">
        <f t="shared" si="181"/>
        <v/>
      </c>
      <c r="BN194" s="36" t="e">
        <f t="shared" si="170"/>
        <v>#DIV/0!</v>
      </c>
      <c r="BO194" s="36" t="e">
        <f t="shared" si="171"/>
        <v>#DIV/0!</v>
      </c>
      <c r="BP194" s="37" t="str">
        <f t="shared" si="140"/>
        <v/>
      </c>
      <c r="BQ194" s="37" t="str">
        <f t="shared" si="141"/>
        <v/>
      </c>
      <c r="BR194" s="37" t="str">
        <f t="shared" si="142"/>
        <v/>
      </c>
      <c r="BS194" s="37" t="str">
        <f t="shared" si="143"/>
        <v/>
      </c>
      <c r="BT194" s="37" t="str">
        <f t="shared" si="144"/>
        <v/>
      </c>
      <c r="BU194" s="37" t="str">
        <f t="shared" si="145"/>
        <v/>
      </c>
      <c r="BV194" s="37" t="str">
        <f t="shared" si="146"/>
        <v/>
      </c>
      <c r="BW194" s="37" t="str">
        <f t="shared" si="147"/>
        <v/>
      </c>
      <c r="BX194" s="37" t="str">
        <f t="shared" si="148"/>
        <v/>
      </c>
      <c r="BY194" s="37" t="str">
        <f t="shared" si="149"/>
        <v/>
      </c>
      <c r="BZ194" s="37" t="str">
        <f t="shared" si="150"/>
        <v/>
      </c>
      <c r="CA194" s="37" t="str">
        <f t="shared" si="151"/>
        <v/>
      </c>
      <c r="CB194" s="37" t="str">
        <f t="shared" si="152"/>
        <v/>
      </c>
      <c r="CC194" s="37" t="str">
        <f t="shared" si="153"/>
        <v/>
      </c>
      <c r="CD194" s="37" t="str">
        <f t="shared" si="154"/>
        <v/>
      </c>
      <c r="CE194" s="37" t="str">
        <f t="shared" si="155"/>
        <v/>
      </c>
      <c r="CF194" s="37" t="str">
        <f t="shared" si="156"/>
        <v/>
      </c>
      <c r="CG194" s="37" t="str">
        <f t="shared" si="157"/>
        <v/>
      </c>
      <c r="CH194" s="37" t="str">
        <f t="shared" si="158"/>
        <v/>
      </c>
      <c r="CI194" s="37" t="str">
        <f t="shared" si="159"/>
        <v/>
      </c>
    </row>
    <row r="195" spans="1:87" ht="12.75">
      <c r="A195" s="38"/>
      <c r="B195" s="14" t="str">
        <f>IF('Gene Table'!D194="","",'Gene Table'!D194)</f>
        <v>PCR</v>
      </c>
      <c r="C195" s="14" t="s">
        <v>377</v>
      </c>
      <c r="D195" s="15" t="str">
        <f>IF(SUM('Test Sample Data'!D$3:D$98)&gt;10,IF(AND(ISNUMBER('Test Sample Data'!D194),'Test Sample Data'!D194&lt;$B$1,'Test Sample Data'!D194&gt;0),'Test Sample Data'!D194,$B$1),"")</f>
        <v/>
      </c>
      <c r="E195" s="15" t="str">
        <f>IF(SUM('Test Sample Data'!E$3:E$98)&gt;10,IF(AND(ISNUMBER('Test Sample Data'!E194),'Test Sample Data'!E194&lt;$B$1,'Test Sample Data'!E194&gt;0),'Test Sample Data'!E194,$B$1),"")</f>
        <v/>
      </c>
      <c r="F195" s="15" t="str">
        <f>IF(SUM('Test Sample Data'!F$3:F$98)&gt;10,IF(AND(ISNUMBER('Test Sample Data'!F194),'Test Sample Data'!F194&lt;$B$1,'Test Sample Data'!F194&gt;0),'Test Sample Data'!F194,$B$1),"")</f>
        <v/>
      </c>
      <c r="G195" s="15" t="str">
        <f>IF(SUM('Test Sample Data'!G$3:G$98)&gt;10,IF(AND(ISNUMBER('Test Sample Data'!G194),'Test Sample Data'!G194&lt;$B$1,'Test Sample Data'!G194&gt;0),'Test Sample Data'!G194,$B$1),"")</f>
        <v/>
      </c>
      <c r="H195" s="15" t="str">
        <f>IF(SUM('Test Sample Data'!H$3:H$98)&gt;10,IF(AND(ISNUMBER('Test Sample Data'!H194),'Test Sample Data'!H194&lt;$B$1,'Test Sample Data'!H194&gt;0),'Test Sample Data'!H194,$B$1),"")</f>
        <v/>
      </c>
      <c r="I195" s="15" t="str">
        <f>IF(SUM('Test Sample Data'!I$3:I$98)&gt;10,IF(AND(ISNUMBER('Test Sample Data'!I194),'Test Sample Data'!I194&lt;$B$1,'Test Sample Data'!I194&gt;0),'Test Sample Data'!I194,$B$1),"")</f>
        <v/>
      </c>
      <c r="J195" s="15" t="str">
        <f>IF(SUM('Test Sample Data'!J$3:J$98)&gt;10,IF(AND(ISNUMBER('Test Sample Data'!J194),'Test Sample Data'!J194&lt;$B$1,'Test Sample Data'!J194&gt;0),'Test Sample Data'!J194,$B$1),"")</f>
        <v/>
      </c>
      <c r="K195" s="15" t="str">
        <f>IF(SUM('Test Sample Data'!K$3:K$98)&gt;10,IF(AND(ISNUMBER('Test Sample Data'!K194),'Test Sample Data'!K194&lt;$B$1,'Test Sample Data'!K194&gt;0),'Test Sample Data'!K194,$B$1),"")</f>
        <v/>
      </c>
      <c r="L195" s="15" t="str">
        <f>IF(SUM('Test Sample Data'!L$3:L$98)&gt;10,IF(AND(ISNUMBER('Test Sample Data'!L194),'Test Sample Data'!L194&lt;$B$1,'Test Sample Data'!L194&gt;0),'Test Sample Data'!L194,$B$1),"")</f>
        <v/>
      </c>
      <c r="M195" s="15" t="str">
        <f>IF(SUM('Test Sample Data'!M$3:M$98)&gt;10,IF(AND(ISNUMBER('Test Sample Data'!M194),'Test Sample Data'!M194&lt;$B$1,'Test Sample Data'!M194&gt;0),'Test Sample Data'!M194,$B$1),"")</f>
        <v/>
      </c>
      <c r="N195" s="15" t="str">
        <f>'Gene Table'!D194</f>
        <v>PCR</v>
      </c>
      <c r="O195" s="14" t="s">
        <v>377</v>
      </c>
      <c r="P195" s="15" t="str">
        <f>IF(SUM('Control Sample Data'!D$3:D$98)&gt;10,IF(AND(ISNUMBER('Control Sample Data'!D194),'Control Sample Data'!D194&lt;$B$1,'Control Sample Data'!D194&gt;0),'Control Sample Data'!D194,$B$1),"")</f>
        <v/>
      </c>
      <c r="Q195" s="15" t="str">
        <f>IF(SUM('Control Sample Data'!E$3:E$98)&gt;10,IF(AND(ISNUMBER('Control Sample Data'!E194),'Control Sample Data'!E194&lt;$B$1,'Control Sample Data'!E194&gt;0),'Control Sample Data'!E194,$B$1),"")</f>
        <v/>
      </c>
      <c r="R195" s="15" t="str">
        <f>IF(SUM('Control Sample Data'!F$3:F$98)&gt;10,IF(AND(ISNUMBER('Control Sample Data'!F194),'Control Sample Data'!F194&lt;$B$1,'Control Sample Data'!F194&gt;0),'Control Sample Data'!F194,$B$1),"")</f>
        <v/>
      </c>
      <c r="S195" s="15" t="str">
        <f>IF(SUM('Control Sample Data'!G$3:G$98)&gt;10,IF(AND(ISNUMBER('Control Sample Data'!G194),'Control Sample Data'!G194&lt;$B$1,'Control Sample Data'!G194&gt;0),'Control Sample Data'!G194,$B$1),"")</f>
        <v/>
      </c>
      <c r="T195" s="15" t="str">
        <f>IF(SUM('Control Sample Data'!H$3:H$98)&gt;10,IF(AND(ISNUMBER('Control Sample Data'!H194),'Control Sample Data'!H194&lt;$B$1,'Control Sample Data'!H194&gt;0),'Control Sample Data'!H194,$B$1),"")</f>
        <v/>
      </c>
      <c r="U195" s="15" t="str">
        <f>IF(SUM('Control Sample Data'!I$3:I$98)&gt;10,IF(AND(ISNUMBER('Control Sample Data'!I194),'Control Sample Data'!I194&lt;$B$1,'Control Sample Data'!I194&gt;0),'Control Sample Data'!I194,$B$1),"")</f>
        <v/>
      </c>
      <c r="V195" s="15" t="str">
        <f>IF(SUM('Control Sample Data'!J$3:J$98)&gt;10,IF(AND(ISNUMBER('Control Sample Data'!J194),'Control Sample Data'!J194&lt;$B$1,'Control Sample Data'!J194&gt;0),'Control Sample Data'!J194,$B$1),"")</f>
        <v/>
      </c>
      <c r="W195" s="15" t="str">
        <f>IF(SUM('Control Sample Data'!K$3:K$98)&gt;10,IF(AND(ISNUMBER('Control Sample Data'!K194),'Control Sample Data'!K194&lt;$B$1,'Control Sample Data'!K194&gt;0),'Control Sample Data'!K194,$B$1),"")</f>
        <v/>
      </c>
      <c r="X195" s="15" t="str">
        <f>IF(SUM('Control Sample Data'!L$3:L$98)&gt;10,IF(AND(ISNUMBER('Control Sample Data'!L194),'Control Sample Data'!L194&lt;$B$1,'Control Sample Data'!L194&gt;0),'Control Sample Data'!L194,$B$1),"")</f>
        <v/>
      </c>
      <c r="Y195" s="15" t="str">
        <f>IF(SUM('Control Sample Data'!M$3:M$98)&gt;10,IF(AND(ISNUMBER('Control Sample Data'!M194),'Control Sample Data'!M194&lt;$B$1,'Control Sample Data'!M194&gt;0),'Control Sample Data'!M194,$B$1),"")</f>
        <v/>
      </c>
      <c r="AT195" s="34" t="str">
        <f t="shared" si="160"/>
        <v/>
      </c>
      <c r="AU195" s="34" t="str">
        <f t="shared" si="161"/>
        <v/>
      </c>
      <c r="AV195" s="34" t="str">
        <f t="shared" si="162"/>
        <v/>
      </c>
      <c r="AW195" s="34" t="str">
        <f t="shared" si="163"/>
        <v/>
      </c>
      <c r="AX195" s="34" t="str">
        <f t="shared" si="164"/>
        <v/>
      </c>
      <c r="AY195" s="34" t="str">
        <f t="shared" si="165"/>
        <v/>
      </c>
      <c r="AZ195" s="34" t="str">
        <f t="shared" si="166"/>
        <v/>
      </c>
      <c r="BA195" s="34" t="str">
        <f t="shared" si="167"/>
        <v/>
      </c>
      <c r="BB195" s="34" t="str">
        <f t="shared" si="168"/>
        <v/>
      </c>
      <c r="BC195" s="34" t="str">
        <f t="shared" si="169"/>
        <v/>
      </c>
      <c r="BD195" s="34" t="str">
        <f t="shared" si="172"/>
        <v/>
      </c>
      <c r="BE195" s="34" t="str">
        <f t="shared" si="173"/>
        <v/>
      </c>
      <c r="BF195" s="34" t="str">
        <f t="shared" si="174"/>
        <v/>
      </c>
      <c r="BG195" s="34" t="str">
        <f t="shared" si="175"/>
        <v/>
      </c>
      <c r="BH195" s="34" t="str">
        <f t="shared" si="176"/>
        <v/>
      </c>
      <c r="BI195" s="34" t="str">
        <f t="shared" si="177"/>
        <v/>
      </c>
      <c r="BJ195" s="34" t="str">
        <f t="shared" si="178"/>
        <v/>
      </c>
      <c r="BK195" s="34" t="str">
        <f t="shared" si="179"/>
        <v/>
      </c>
      <c r="BL195" s="34" t="str">
        <f t="shared" si="180"/>
        <v/>
      </c>
      <c r="BM195" s="34" t="str">
        <f t="shared" si="181"/>
        <v/>
      </c>
      <c r="BN195" s="36" t="e">
        <f t="shared" si="170"/>
        <v>#DIV/0!</v>
      </c>
      <c r="BO195" s="36" t="e">
        <f t="shared" si="171"/>
        <v>#DIV/0!</v>
      </c>
      <c r="BP195" s="37" t="str">
        <f t="shared" si="140"/>
        <v/>
      </c>
      <c r="BQ195" s="37" t="str">
        <f t="shared" si="141"/>
        <v/>
      </c>
      <c r="BR195" s="37" t="str">
        <f t="shared" si="142"/>
        <v/>
      </c>
      <c r="BS195" s="37" t="str">
        <f t="shared" si="143"/>
        <v/>
      </c>
      <c r="BT195" s="37" t="str">
        <f t="shared" si="144"/>
        <v/>
      </c>
      <c r="BU195" s="37" t="str">
        <f t="shared" si="145"/>
        <v/>
      </c>
      <c r="BV195" s="37" t="str">
        <f t="shared" si="146"/>
        <v/>
      </c>
      <c r="BW195" s="37" t="str">
        <f t="shared" si="147"/>
        <v/>
      </c>
      <c r="BX195" s="37" t="str">
        <f t="shared" si="148"/>
        <v/>
      </c>
      <c r="BY195" s="37" t="str">
        <f t="shared" si="149"/>
        <v/>
      </c>
      <c r="BZ195" s="37" t="str">
        <f t="shared" si="150"/>
        <v/>
      </c>
      <c r="CA195" s="37" t="str">
        <f t="shared" si="151"/>
        <v/>
      </c>
      <c r="CB195" s="37" t="str">
        <f t="shared" si="152"/>
        <v/>
      </c>
      <c r="CC195" s="37" t="str">
        <f t="shared" si="153"/>
        <v/>
      </c>
      <c r="CD195" s="37" t="str">
        <f t="shared" si="154"/>
        <v/>
      </c>
      <c r="CE195" s="37" t="str">
        <f t="shared" si="155"/>
        <v/>
      </c>
      <c r="CF195" s="37" t="str">
        <f t="shared" si="156"/>
        <v/>
      </c>
      <c r="CG195" s="37" t="str">
        <f t="shared" si="157"/>
        <v/>
      </c>
      <c r="CH195" s="37" t="str">
        <f t="shared" si="158"/>
        <v/>
      </c>
      <c r="CI195" s="37" t="str">
        <f t="shared" si="159"/>
        <v/>
      </c>
    </row>
    <row r="196" spans="1:95" ht="12.75">
      <c r="A196" s="4"/>
      <c r="C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row>
    <row r="197" spans="1:95" ht="12.75">
      <c r="A197" s="4"/>
      <c r="C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row>
    <row r="198" spans="1:95" ht="12.75">
      <c r="A198" s="4"/>
      <c r="C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row>
    <row r="199" spans="1:95" ht="12.75">
      <c r="A199" s="4"/>
      <c r="C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row>
    <row r="200" spans="1:95" ht="12.75">
      <c r="A200" s="4"/>
      <c r="C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row>
    <row r="201" spans="1:95" ht="12.75">
      <c r="A201" s="4"/>
      <c r="C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row>
    <row r="202" spans="1:95" ht="12.75">
      <c r="A202" s="4"/>
      <c r="C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row>
    <row r="203" spans="1:95" ht="12.75">
      <c r="A203" s="4"/>
      <c r="C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row>
    <row r="204" spans="1:95" ht="12.75">
      <c r="A204" s="4"/>
      <c r="C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row>
    <row r="205" spans="1:95" ht="12.75">
      <c r="A205" s="4"/>
      <c r="C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row>
    <row r="206" spans="1:95" ht="12.75">
      <c r="A206" s="4"/>
      <c r="C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row>
    <row r="207" spans="1:95" ht="12.75">
      <c r="A207" s="4"/>
      <c r="C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row>
    <row r="208" spans="1:95" ht="12.75">
      <c r="A208" s="4"/>
      <c r="C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row>
    <row r="209" spans="1:95" ht="12.75">
      <c r="A209" s="4"/>
      <c r="C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row>
    <row r="210" spans="1:95" ht="12.75">
      <c r="A210" s="4"/>
      <c r="C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row>
    <row r="211" spans="1:95" ht="12.75">
      <c r="A211" s="4"/>
      <c r="C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row>
    <row r="212" spans="1:95" ht="12.75">
      <c r="A212" s="4"/>
      <c r="C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row>
    <row r="213" spans="1:95" ht="12.75">
      <c r="A213" s="4"/>
      <c r="C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row>
    <row r="214" spans="1:95" ht="12.75">
      <c r="A214" s="4"/>
      <c r="C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row>
    <row r="215" spans="1:95" ht="12.75">
      <c r="A215" s="4"/>
      <c r="C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row>
    <row r="216" spans="1:95" ht="12.75">
      <c r="A216" s="4"/>
      <c r="C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row>
    <row r="217" spans="1:95" ht="12.75">
      <c r="A217" s="4"/>
      <c r="C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row>
    <row r="218" spans="1:95" ht="12.75">
      <c r="A218" s="4"/>
      <c r="C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row>
    <row r="219" spans="1:95" ht="12.75">
      <c r="A219" s="4"/>
      <c r="C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row>
    <row r="220" spans="1:95" ht="12.75">
      <c r="A220" s="4"/>
      <c r="C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row>
    <row r="221" spans="1:95" ht="12.75">
      <c r="A221" s="4"/>
      <c r="C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row>
    <row r="222" spans="1:95" ht="12.75">
      <c r="A222" s="4"/>
      <c r="C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row>
    <row r="223" spans="1:95" ht="12.75">
      <c r="A223" s="4"/>
      <c r="C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row>
    <row r="224" spans="1:95" ht="12.75">
      <c r="A224" s="4"/>
      <c r="C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row>
    <row r="225" spans="1:95" ht="12.75">
      <c r="A225" s="4"/>
      <c r="C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row>
    <row r="226" spans="1:95" ht="12.75">
      <c r="A226" s="4"/>
      <c r="C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row>
    <row r="227" spans="1:95" ht="12.75">
      <c r="A227" s="4"/>
      <c r="C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row>
    <row r="228" spans="1:95" ht="12.75">
      <c r="A228" s="4"/>
      <c r="C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row>
    <row r="229" spans="1:95" ht="12.75">
      <c r="A229" s="4"/>
      <c r="C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row>
    <row r="230" spans="1:95" ht="12.75">
      <c r="A230" s="4"/>
      <c r="C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row>
    <row r="231" spans="1:95" ht="12.75">
      <c r="A231" s="4"/>
      <c r="C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row>
    <row r="232" spans="1:95" ht="12.75">
      <c r="A232" s="4"/>
      <c r="C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row>
    <row r="233" spans="1:95" ht="12.75">
      <c r="A233" s="4"/>
      <c r="C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row>
    <row r="234" spans="1:95" ht="12.75">
      <c r="A234" s="4"/>
      <c r="C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row>
    <row r="235" spans="1:95" ht="12.75">
      <c r="A235" s="4"/>
      <c r="C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row>
    <row r="236" spans="1:95" ht="12.75">
      <c r="A236" s="4"/>
      <c r="C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row>
    <row r="237" spans="1:95" ht="12.75">
      <c r="A237" s="4"/>
      <c r="C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row>
    <row r="238" spans="1:95" ht="12.75">
      <c r="A238" s="4"/>
      <c r="C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row>
    <row r="239" spans="1:95" ht="12.75">
      <c r="A239" s="4"/>
      <c r="C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row>
    <row r="240" spans="1:95" ht="12.75">
      <c r="A240" s="4"/>
      <c r="C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row>
    <row r="241" spans="1:95" ht="12.75">
      <c r="A241" s="4"/>
      <c r="C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row>
    <row r="242" spans="1:95" ht="12.75">
      <c r="A242" s="4"/>
      <c r="C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row>
    <row r="243" spans="1:95" ht="12.75">
      <c r="A243" s="4"/>
      <c r="C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row>
    <row r="244" spans="1:95" ht="12.75">
      <c r="A244" s="4"/>
      <c r="C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row>
    <row r="245" spans="1:95" ht="12.75">
      <c r="A245" s="4"/>
      <c r="C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row>
    <row r="246" spans="1:95" ht="12.75">
      <c r="A246" s="4"/>
      <c r="C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row>
    <row r="247" spans="1:95" ht="12.75">
      <c r="A247" s="4"/>
      <c r="C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row>
    <row r="248" spans="1:95" ht="12.75">
      <c r="A248" s="4"/>
      <c r="C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row>
    <row r="249" spans="1:95" ht="12.75">
      <c r="A249" s="4"/>
      <c r="C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row>
    <row r="250" spans="1:95" ht="12.75">
      <c r="A250" s="4"/>
      <c r="C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row>
    <row r="251" spans="1:95" ht="12.75">
      <c r="A251" s="4"/>
      <c r="C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row>
    <row r="252" spans="1:95" ht="12.75">
      <c r="A252" s="4"/>
      <c r="C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row>
    <row r="253" spans="1:95" ht="12.75">
      <c r="A253" s="4"/>
      <c r="C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row>
    <row r="254" spans="1:95" ht="12.75">
      <c r="A254" s="4"/>
      <c r="C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row>
    <row r="255" spans="1:95" ht="12.75">
      <c r="A255" s="4"/>
      <c r="C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row>
    <row r="256" spans="1:95" ht="12.75">
      <c r="A256" s="4"/>
      <c r="C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row>
    <row r="257" spans="1:95" ht="12.75">
      <c r="A257" s="4"/>
      <c r="C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row>
    <row r="258" spans="1:95" ht="12.75">
      <c r="A258" s="4"/>
      <c r="C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row>
    <row r="259" spans="1:95" ht="12.75">
      <c r="A259" s="4"/>
      <c r="C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row>
    <row r="260" spans="1:95" ht="12.75">
      <c r="A260" s="4"/>
      <c r="C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row>
    <row r="261" spans="1:95" ht="12.75">
      <c r="A261" s="4"/>
      <c r="C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row>
    <row r="262" spans="1:95" ht="12.75">
      <c r="A262" s="4"/>
      <c r="C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row>
    <row r="263" spans="1:95" ht="12.75">
      <c r="A263" s="4"/>
      <c r="C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row>
    <row r="264" spans="1:95" ht="12.75">
      <c r="A264" s="4"/>
      <c r="C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row>
    <row r="265" spans="1:95" ht="12.75">
      <c r="A265" s="4"/>
      <c r="C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row>
    <row r="266" spans="1:95" ht="12.75">
      <c r="A266" s="4"/>
      <c r="C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row>
    <row r="267" spans="1:95" ht="12.75">
      <c r="A267" s="4"/>
      <c r="C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row>
    <row r="268" spans="1:95" ht="12.75">
      <c r="A268" s="4"/>
      <c r="C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row>
    <row r="269" spans="1:95" ht="12.75">
      <c r="A269" s="4"/>
      <c r="C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row>
    <row r="270" spans="1:95" ht="12.75">
      <c r="A270" s="4"/>
      <c r="C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row>
    <row r="271" spans="1:95" ht="12.75">
      <c r="A271" s="4"/>
      <c r="C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row>
    <row r="272" spans="1:95" ht="12.75">
      <c r="A272" s="4"/>
      <c r="C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row>
    <row r="273" spans="1:95" ht="12.75">
      <c r="A273" s="4"/>
      <c r="C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row>
    <row r="274" spans="1:95" ht="12.75">
      <c r="A274" s="4"/>
      <c r="C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row>
    <row r="275" spans="1:95" ht="12.75">
      <c r="A275" s="4"/>
      <c r="C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row>
    <row r="276" spans="1:95" ht="12.75">
      <c r="A276" s="4"/>
      <c r="C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row>
    <row r="277" spans="1:95" ht="12.75">
      <c r="A277" s="4"/>
      <c r="C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row>
    <row r="278" spans="1:95" ht="12.75">
      <c r="A278" s="4"/>
      <c r="C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row>
    <row r="279" spans="1:95" ht="12.75">
      <c r="A279" s="4"/>
      <c r="C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row>
    <row r="280" spans="1:95" ht="12.75">
      <c r="A280" s="4"/>
      <c r="C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row>
    <row r="281" spans="1:95" ht="12.75">
      <c r="A281" s="4"/>
      <c r="C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row>
    <row r="282" spans="1:95" ht="12.75">
      <c r="A282" s="4"/>
      <c r="C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row>
    <row r="283" spans="1:95" ht="12.75">
      <c r="A283" s="4"/>
      <c r="C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row>
    <row r="284" spans="1:95" ht="12.75">
      <c r="A284" s="4"/>
      <c r="C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row>
    <row r="285" spans="1:95" ht="12.75">
      <c r="A285" s="4"/>
      <c r="C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row>
    <row r="286" spans="1:95" ht="12.75">
      <c r="A286" s="4"/>
      <c r="C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row>
    <row r="287" spans="1:95" ht="12.75">
      <c r="A287" s="4"/>
      <c r="C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row>
    <row r="288" spans="1:95" ht="12.75">
      <c r="A288" s="4"/>
      <c r="C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row>
    <row r="289" spans="1:95" ht="12.75">
      <c r="A289" s="4"/>
      <c r="C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row>
    <row r="290" spans="1:95" ht="12.75">
      <c r="A290" s="4"/>
      <c r="C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row>
    <row r="291" spans="1:95" ht="12.75">
      <c r="A291" s="4"/>
      <c r="C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row>
    <row r="292" spans="1:95" ht="12.75">
      <c r="A292" s="4"/>
      <c r="C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row>
    <row r="293" spans="1:95" ht="12.75">
      <c r="A293" s="4"/>
      <c r="C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row>
    <row r="294" spans="1:95" ht="12.75">
      <c r="A294" s="4"/>
      <c r="C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row>
    <row r="295" spans="1:95" ht="12.75">
      <c r="A295" s="4"/>
      <c r="C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row>
    <row r="296" spans="1:95" ht="12.75">
      <c r="A296" s="4"/>
      <c r="C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row>
    <row r="297" spans="1:95" ht="12.75">
      <c r="A297" s="4"/>
      <c r="C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row>
    <row r="298" spans="1:95" ht="12.75">
      <c r="A298" s="4"/>
      <c r="C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row>
    <row r="299" spans="1:95" ht="12.75">
      <c r="A299" s="4"/>
      <c r="C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row>
    <row r="300" spans="1:95" ht="12.75">
      <c r="A300" s="4"/>
      <c r="C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row>
    <row r="301" spans="1:95" ht="12.75">
      <c r="A301" s="4"/>
      <c r="C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row>
    <row r="302" spans="1:95" ht="12.75">
      <c r="A302" s="4"/>
      <c r="C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row>
    <row r="303" spans="1:95" ht="12.75">
      <c r="A303" s="4"/>
      <c r="C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row>
    <row r="304" spans="1:95" ht="12.75">
      <c r="A304" s="4"/>
      <c r="C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row>
    <row r="305" spans="1:95" ht="12.75">
      <c r="A305" s="4"/>
      <c r="C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row>
    <row r="306" spans="1:95" ht="12.75">
      <c r="A306" s="4"/>
      <c r="C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row>
    <row r="307" spans="1:95" ht="12.75">
      <c r="A307" s="4"/>
      <c r="C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row>
    <row r="308" spans="1:95" ht="12.75">
      <c r="A308" s="4"/>
      <c r="C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row>
    <row r="309" spans="1:95" ht="12.75">
      <c r="A309" s="4"/>
      <c r="C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row>
    <row r="310" spans="1:95" ht="12.75">
      <c r="A310" s="4"/>
      <c r="C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row>
    <row r="311" spans="1:95" ht="12.75">
      <c r="A311" s="4"/>
      <c r="C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row>
    <row r="312" spans="1:95" ht="12.75">
      <c r="A312" s="4"/>
      <c r="C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row>
    <row r="313" spans="1:95" ht="12.75">
      <c r="A313" s="4"/>
      <c r="C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row>
    <row r="314" spans="1:95" ht="12.75">
      <c r="A314" s="4"/>
      <c r="C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row>
    <row r="315" spans="1:95" ht="12.75">
      <c r="A315" s="4"/>
      <c r="C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row>
    <row r="316" spans="1:95" ht="12.75">
      <c r="A316" s="4"/>
      <c r="C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row>
    <row r="317" spans="1:95" ht="12.75">
      <c r="A317" s="4"/>
      <c r="C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row>
    <row r="318" spans="1:95" ht="12.75">
      <c r="A318" s="4"/>
      <c r="C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row>
    <row r="319" spans="1:95" ht="12.75">
      <c r="A319" s="4"/>
      <c r="C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row>
    <row r="320" spans="1:95" ht="12.75">
      <c r="A320" s="4"/>
      <c r="C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row>
    <row r="321" spans="1:95" ht="12.75">
      <c r="A321" s="4"/>
      <c r="C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row>
    <row r="322" spans="1:95" ht="12.75">
      <c r="A322" s="4"/>
      <c r="C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row>
    <row r="323" spans="1:95" ht="12.75">
      <c r="A323" s="4"/>
      <c r="C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row>
    <row r="324" spans="1:95" ht="12.75">
      <c r="A324" s="4"/>
      <c r="C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row>
    <row r="325" spans="1:95" ht="12.75">
      <c r="A325" s="4"/>
      <c r="C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row>
    <row r="326" spans="1:95" ht="12.75">
      <c r="A326" s="4"/>
      <c r="C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row>
    <row r="327" spans="1:95" ht="12.75">
      <c r="A327" s="4"/>
      <c r="C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row>
    <row r="328" spans="1:95" ht="12.75">
      <c r="A328" s="4"/>
      <c r="C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row>
    <row r="329" spans="1:95" ht="12.75">
      <c r="A329" s="4"/>
      <c r="C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row>
    <row r="330" spans="1:95" ht="12.75">
      <c r="A330" s="4"/>
      <c r="C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row>
    <row r="331" spans="1:95" ht="12.75">
      <c r="A331" s="4"/>
      <c r="C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row>
    <row r="332" spans="1:95" ht="12.75">
      <c r="A332" s="4"/>
      <c r="C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row>
    <row r="333" spans="1:95" ht="12.75">
      <c r="A333" s="4"/>
      <c r="C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row>
    <row r="334" spans="1:95" ht="12.75">
      <c r="A334" s="4"/>
      <c r="C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row>
    <row r="335" spans="1:95" ht="12.75">
      <c r="A335" s="4"/>
      <c r="C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row>
    <row r="336" spans="1:95" ht="12.75">
      <c r="A336" s="4"/>
      <c r="C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row>
    <row r="337" spans="1:95" ht="12.75">
      <c r="A337" s="4"/>
      <c r="C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row>
    <row r="338" spans="1:95" ht="12.75">
      <c r="A338" s="4"/>
      <c r="C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row>
    <row r="339" spans="1:95" ht="12.75">
      <c r="A339" s="4"/>
      <c r="C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row>
    <row r="340" spans="1:95" ht="12.75">
      <c r="A340" s="4"/>
      <c r="C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row>
    <row r="341" spans="1:95" ht="12.75">
      <c r="A341" s="4"/>
      <c r="C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row>
    <row r="342" spans="1:95" ht="12.75">
      <c r="A342" s="4"/>
      <c r="C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row>
    <row r="343" spans="1:95" ht="12.75">
      <c r="A343" s="4"/>
      <c r="C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row>
    <row r="344" spans="1:95" ht="12.75">
      <c r="A344" s="4"/>
      <c r="C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row>
    <row r="345" spans="1:95" ht="12.75">
      <c r="A345" s="4"/>
      <c r="C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row>
    <row r="346" spans="1:95" ht="12.75">
      <c r="A346" s="4"/>
      <c r="C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row>
    <row r="347" spans="1:95" ht="12.75">
      <c r="A347" s="4"/>
      <c r="C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row>
    <row r="348" spans="1:95" ht="12.75">
      <c r="A348" s="4"/>
      <c r="C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row>
    <row r="349" spans="1:95" ht="12.75">
      <c r="A349" s="4"/>
      <c r="C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row>
    <row r="350" spans="1:95" ht="12.75">
      <c r="A350" s="4"/>
      <c r="C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row>
    <row r="351" spans="1:95" ht="12.75">
      <c r="A351" s="4"/>
      <c r="C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row>
    <row r="352" spans="1:95" ht="12.75">
      <c r="A352" s="4"/>
      <c r="C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row>
    <row r="353" spans="1:95" ht="12.75">
      <c r="A353" s="4"/>
      <c r="C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row>
    <row r="354" spans="1:95" ht="12.75">
      <c r="A354" s="4"/>
      <c r="C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row>
    <row r="355" spans="1:95" ht="12.75">
      <c r="A355" s="4"/>
      <c r="C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row>
    <row r="356" spans="1:95" ht="12.75">
      <c r="A356" s="4"/>
      <c r="C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row>
    <row r="357" spans="1:95" ht="12.75">
      <c r="A357" s="4"/>
      <c r="C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row>
    <row r="358" spans="1:95" ht="12.75">
      <c r="A358" s="4"/>
      <c r="C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row>
    <row r="359" spans="1:95" ht="12.75">
      <c r="A359" s="4"/>
      <c r="C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row>
    <row r="360" spans="1:95" ht="12.75">
      <c r="A360" s="4"/>
      <c r="C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row>
    <row r="361" spans="1:95" ht="12.75">
      <c r="A361" s="4"/>
      <c r="C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row>
    <row r="362" spans="1:95" ht="12.75">
      <c r="A362" s="4"/>
      <c r="C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row>
    <row r="363" spans="1:95" ht="12.75">
      <c r="A363" s="4"/>
      <c r="C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row>
    <row r="364" spans="1:95" ht="12.75">
      <c r="A364" s="4"/>
      <c r="C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row>
    <row r="365" spans="1:95" ht="12.75">
      <c r="A365" s="4"/>
      <c r="C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row>
    <row r="366" spans="1:95" ht="12.75">
      <c r="A366" s="4"/>
      <c r="C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row>
    <row r="367" spans="1:95" ht="12.75">
      <c r="A367" s="4"/>
      <c r="C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row>
    <row r="368" spans="1:95" ht="12.75">
      <c r="A368" s="4"/>
      <c r="C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row>
    <row r="369" spans="1:95" ht="12.75">
      <c r="A369" s="4"/>
      <c r="C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row>
    <row r="370" spans="1:95" ht="12.75">
      <c r="A370" s="4"/>
      <c r="C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row>
    <row r="371" spans="1:95" ht="12.75">
      <c r="A371" s="4"/>
      <c r="C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row>
    <row r="372" spans="1:95" ht="12.75">
      <c r="A372" s="4"/>
      <c r="C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row>
    <row r="373" spans="1:95" ht="12.75">
      <c r="A373" s="4"/>
      <c r="C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row>
    <row r="374" spans="1:95" ht="12.75">
      <c r="A374" s="4"/>
      <c r="C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row>
    <row r="375" spans="1:95" ht="12.75">
      <c r="A375" s="4"/>
      <c r="C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row>
    <row r="376" spans="1:95" ht="12.75">
      <c r="A376" s="4"/>
      <c r="C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row>
    <row r="377" spans="1:95" ht="12.75">
      <c r="A377" s="4"/>
      <c r="C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row>
    <row r="378" spans="1:95" ht="12.75">
      <c r="A378" s="4"/>
      <c r="C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row>
    <row r="379" spans="1:95" ht="12.75">
      <c r="A379" s="4"/>
      <c r="C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row>
    <row r="380" spans="1:95" ht="12.75">
      <c r="A380" s="4"/>
      <c r="C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row>
    <row r="381" spans="1:95" ht="12.75">
      <c r="A381" s="4"/>
      <c r="C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row>
    <row r="382" spans="1:95" ht="12.75">
      <c r="A382" s="4"/>
      <c r="C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row>
    <row r="383" spans="1:95" ht="12.75">
      <c r="A383" s="4"/>
      <c r="C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row>
    <row r="384" spans="1:95" ht="12.75">
      <c r="A384" s="4"/>
      <c r="C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row>
    <row r="385" spans="1:95" ht="12.75">
      <c r="A385" s="4"/>
      <c r="C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row>
    <row r="386" spans="1:95" ht="12.75">
      <c r="A386" s="4"/>
      <c r="C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row>
    <row r="387" spans="1:95" ht="12.75">
      <c r="A387" s="4"/>
      <c r="C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row>
    <row r="388" spans="1:95" ht="12.75">
      <c r="A388" s="4"/>
      <c r="C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row>
    <row r="389" spans="1:95" ht="12.75">
      <c r="A389" s="4"/>
      <c r="C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row>
    <row r="390" spans="1:95" ht="12.75">
      <c r="A390" s="4"/>
      <c r="C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row>
    <row r="391" spans="1:95" ht="12.75">
      <c r="A391" s="4"/>
      <c r="C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row>
    <row r="392" spans="1:95" ht="12.75">
      <c r="A392" s="4"/>
      <c r="C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row>
    <row r="393" spans="1:95" ht="12.75">
      <c r="A393" s="4"/>
      <c r="C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row>
    <row r="394" spans="1:95" ht="12.75">
      <c r="A394" s="4"/>
      <c r="C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row>
    <row r="395" spans="1:95" ht="12.75">
      <c r="A395" s="4"/>
      <c r="C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row>
    <row r="396" spans="1:95" ht="12.75">
      <c r="A396" s="4"/>
      <c r="C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row>
    <row r="397" spans="1:95" ht="12.75">
      <c r="A397" s="4"/>
      <c r="C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row>
    <row r="398" spans="1:95" ht="12.75">
      <c r="A398" s="4"/>
      <c r="C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row>
    <row r="399" spans="1:95" ht="12.75">
      <c r="A399" s="4"/>
      <c r="C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row>
    <row r="400" spans="68:95" ht="12.75">
      <c r="BP400" s="4"/>
      <c r="BQ400" s="4"/>
      <c r="BR400" s="4"/>
      <c r="BS400" s="4"/>
      <c r="BT400" s="4"/>
      <c r="BU400" s="4"/>
      <c r="BV400" s="4"/>
      <c r="BW400" s="4"/>
      <c r="BX400" s="4"/>
      <c r="BY400" s="4"/>
      <c r="BZ400" s="4"/>
      <c r="CA400" s="4"/>
      <c r="CB400" s="4"/>
      <c r="CC400" s="4"/>
      <c r="CD400" s="4"/>
      <c r="CE400" s="4"/>
      <c r="CF400" s="4"/>
      <c r="CG400" s="4"/>
      <c r="CH400" s="4"/>
      <c r="CI400" s="4"/>
      <c r="CJ400" s="4"/>
      <c r="CK400" s="4"/>
      <c r="CL400" s="4"/>
      <c r="CM400" s="4"/>
      <c r="CN400" s="4"/>
      <c r="CO400" s="4"/>
      <c r="CP400" s="4"/>
      <c r="CQ400" s="4"/>
    </row>
    <row r="401" spans="68:95" ht="12.75">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row>
    <row r="402" spans="68:95" ht="12.75">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row>
    <row r="403" spans="68:95" ht="12.75">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c r="CO403" s="4"/>
      <c r="CP403" s="4"/>
      <c r="CQ403" s="4"/>
    </row>
  </sheetData>
  <mergeCells count="32">
    <mergeCell ref="D1:M1"/>
    <mergeCell ref="N1:O1"/>
    <mergeCell ref="P1:Y1"/>
    <mergeCell ref="Z1:AI1"/>
    <mergeCell ref="AJ1:AS1"/>
    <mergeCell ref="AT1:BC1"/>
    <mergeCell ref="BD1:BM1"/>
    <mergeCell ref="BN1:BO1"/>
    <mergeCell ref="BP1:BY1"/>
    <mergeCell ref="BZ1:CI1"/>
    <mergeCell ref="D2:M2"/>
    <mergeCell ref="P2:Y2"/>
    <mergeCell ref="Z2:AI2"/>
    <mergeCell ref="AJ2:AS2"/>
    <mergeCell ref="AT2:BC2"/>
    <mergeCell ref="BD2:BM2"/>
    <mergeCell ref="BN2:BO2"/>
    <mergeCell ref="BP2:BY2"/>
    <mergeCell ref="BZ2:CI2"/>
    <mergeCell ref="Z24:AS24"/>
    <mergeCell ref="Z25:AI25"/>
    <mergeCell ref="AJ25:AS25"/>
    <mergeCell ref="Z120:AS120"/>
    <mergeCell ref="Z121:AH121"/>
    <mergeCell ref="AI121:AS121"/>
    <mergeCell ref="A2:A3"/>
    <mergeCell ref="A4:A99"/>
    <mergeCell ref="A100:A195"/>
    <mergeCell ref="B2:B3"/>
    <mergeCell ref="C2:C3"/>
    <mergeCell ref="N2:N3"/>
    <mergeCell ref="O2:O3"/>
  </mergeCells>
  <printOptions/>
  <pageMargins left="0.75" right="0.75" top="1" bottom="1" header="0.5" footer="0.5"/>
  <pageSetup horizontalDpi="600" verticalDpi="600"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394"/>
  <sheetViews>
    <sheetView workbookViewId="0" topLeftCell="A1">
      <selection activeCell="A1" sqref="A1"/>
    </sheetView>
  </sheetViews>
  <sheetFormatPr defaultColWidth="9.00390625" defaultRowHeight="12.75" outlineLevelCol="7"/>
  <cols>
    <col min="1" max="1" width="19.421875" style="2" customWidth="1"/>
    <col min="2" max="2" width="26.00390625" style="2" customWidth="1"/>
    <col min="3" max="3" width="25.421875" style="2" customWidth="1"/>
    <col min="4" max="4" width="32.421875" style="2" customWidth="1"/>
    <col min="5" max="5" width="17.7109375" style="2" customWidth="1"/>
    <col min="6" max="7" width="9.140625" style="2" customWidth="1"/>
    <col min="8" max="8" width="22.140625" style="2" customWidth="1"/>
  </cols>
  <sheetData>
    <row r="1" spans="1:8" s="1" customFormat="1" ht="12.75">
      <c r="A1" s="3"/>
      <c r="B1" s="3" t="s">
        <v>711</v>
      </c>
      <c r="C1" s="3" t="s">
        <v>712</v>
      </c>
      <c r="D1" s="3" t="s">
        <v>713</v>
      </c>
      <c r="E1" s="3" t="s">
        <v>714</v>
      </c>
      <c r="F1" s="3"/>
      <c r="G1" s="3"/>
      <c r="H1" s="3"/>
    </row>
    <row r="2" spans="1:8" ht="12.75">
      <c r="A2" s="2" t="s">
        <v>715</v>
      </c>
      <c r="B2" s="2" t="s">
        <v>716</v>
      </c>
      <c r="C2" s="2" t="s">
        <v>717</v>
      </c>
      <c r="D2" s="2" t="s">
        <v>718</v>
      </c>
      <c r="E2" s="2" t="s">
        <v>719</v>
      </c>
      <c r="H2" s="2" t="str">
        <f>CONCATENATE('Gene Table'!$B$1,'Gene Table'!B2)</f>
        <v>Position</v>
      </c>
    </row>
    <row r="3" spans="1:8" ht="12.75">
      <c r="A3" s="2" t="s">
        <v>720</v>
      </c>
      <c r="B3" s="2" t="s">
        <v>721</v>
      </c>
      <c r="C3" s="2" t="s">
        <v>722</v>
      </c>
      <c r="D3" s="2" t="s">
        <v>723</v>
      </c>
      <c r="E3" s="2" t="s">
        <v>724</v>
      </c>
      <c r="H3" s="2" t="str">
        <f>CONCATENATE('Gene Table'!$B$1,'Gene Table'!B3)</f>
        <v>A01</v>
      </c>
    </row>
    <row r="4" spans="1:8" ht="12.75">
      <c r="A4" s="2" t="s">
        <v>725</v>
      </c>
      <c r="B4" s="2" t="s">
        <v>726</v>
      </c>
      <c r="C4" s="2" t="s">
        <v>727</v>
      </c>
      <c r="D4" s="2" t="s">
        <v>728</v>
      </c>
      <c r="E4" s="2" t="s">
        <v>729</v>
      </c>
      <c r="H4" s="2" t="str">
        <f>CONCATENATE('Gene Table'!$B$1,'Gene Table'!B4)</f>
        <v>A02</v>
      </c>
    </row>
    <row r="5" spans="1:8" ht="12.75">
      <c r="A5" s="2" t="s">
        <v>730</v>
      </c>
      <c r="B5" s="2" t="s">
        <v>731</v>
      </c>
      <c r="C5" s="2" t="s">
        <v>732</v>
      </c>
      <c r="D5" s="2" t="s">
        <v>733</v>
      </c>
      <c r="E5" s="2" t="s">
        <v>734</v>
      </c>
      <c r="H5" s="2" t="str">
        <f>CONCATENATE('Gene Table'!$B$1,'Gene Table'!B5)</f>
        <v>A03</v>
      </c>
    </row>
    <row r="6" spans="1:8" ht="12.75">
      <c r="A6" s="2" t="s">
        <v>735</v>
      </c>
      <c r="B6" s="2" t="s">
        <v>736</v>
      </c>
      <c r="C6" s="2" t="s">
        <v>737</v>
      </c>
      <c r="D6" s="2" t="s">
        <v>738</v>
      </c>
      <c r="E6" s="2" t="s">
        <v>739</v>
      </c>
      <c r="H6" s="2" t="str">
        <f>CONCATENATE('Gene Table'!$B$1,'Gene Table'!B6)</f>
        <v>A04</v>
      </c>
    </row>
    <row r="7" spans="1:8" ht="12.75">
      <c r="A7" s="2" t="s">
        <v>740</v>
      </c>
      <c r="B7" s="2" t="s">
        <v>741</v>
      </c>
      <c r="C7" s="2" t="s">
        <v>742</v>
      </c>
      <c r="D7" s="2" t="s">
        <v>743</v>
      </c>
      <c r="E7" s="2" t="s">
        <v>744</v>
      </c>
      <c r="H7" s="2" t="str">
        <f>CONCATENATE('Gene Table'!$B$1,'Gene Table'!B7)</f>
        <v>A05</v>
      </c>
    </row>
    <row r="8" spans="1:8" ht="12.75">
      <c r="A8" s="2" t="s">
        <v>745</v>
      </c>
      <c r="B8" s="2" t="s">
        <v>746</v>
      </c>
      <c r="C8" s="2" t="s">
        <v>747</v>
      </c>
      <c r="D8" s="2" t="s">
        <v>748</v>
      </c>
      <c r="E8" s="2" t="s">
        <v>749</v>
      </c>
      <c r="H8" s="2" t="str">
        <f>CONCATENATE('Gene Table'!$B$1,'Gene Table'!B8)</f>
        <v>A06</v>
      </c>
    </row>
    <row r="9" spans="1:8" ht="12.75">
      <c r="A9" s="2" t="s">
        <v>750</v>
      </c>
      <c r="B9" s="2" t="s">
        <v>751</v>
      </c>
      <c r="C9" s="2" t="s">
        <v>752</v>
      </c>
      <c r="D9" s="2" t="s">
        <v>753</v>
      </c>
      <c r="E9" s="2" t="s">
        <v>754</v>
      </c>
      <c r="H9" s="2" t="str">
        <f>CONCATENATE('Gene Table'!$B$1,'Gene Table'!B9)</f>
        <v>A07</v>
      </c>
    </row>
    <row r="10" spans="1:8" ht="12.75">
      <c r="A10" s="2" t="s">
        <v>755</v>
      </c>
      <c r="B10" s="2" t="s">
        <v>756</v>
      </c>
      <c r="C10" s="2" t="s">
        <v>757</v>
      </c>
      <c r="D10" s="2" t="s">
        <v>758</v>
      </c>
      <c r="E10" s="2" t="s">
        <v>759</v>
      </c>
      <c r="H10" s="2" t="str">
        <f>CONCATENATE('Gene Table'!$B$1,'Gene Table'!B10)</f>
        <v>A08</v>
      </c>
    </row>
    <row r="11" spans="1:8" ht="12.75">
      <c r="A11" s="2" t="s">
        <v>760</v>
      </c>
      <c r="B11" s="2" t="s">
        <v>761</v>
      </c>
      <c r="C11" s="2" t="s">
        <v>762</v>
      </c>
      <c r="D11" s="2" t="s">
        <v>763</v>
      </c>
      <c r="E11" s="2" t="s">
        <v>764</v>
      </c>
      <c r="H11" s="2" t="str">
        <f>CONCATENATE('Gene Table'!$B$1,'Gene Table'!B11)</f>
        <v>A09</v>
      </c>
    </row>
    <row r="12" spans="1:8" ht="12.75">
      <c r="A12" s="2" t="s">
        <v>765</v>
      </c>
      <c r="B12" s="2" t="s">
        <v>766</v>
      </c>
      <c r="C12" s="2" t="s">
        <v>767</v>
      </c>
      <c r="D12" s="2" t="s">
        <v>768</v>
      </c>
      <c r="E12" s="2" t="s">
        <v>769</v>
      </c>
      <c r="H12" s="2" t="str">
        <f>CONCATENATE('Gene Table'!$B$1,'Gene Table'!B12)</f>
        <v>A10</v>
      </c>
    </row>
    <row r="13" spans="1:8" ht="12.75">
      <c r="A13" s="2" t="s">
        <v>770</v>
      </c>
      <c r="B13" s="2" t="s">
        <v>771</v>
      </c>
      <c r="C13" s="2" t="s">
        <v>772</v>
      </c>
      <c r="D13" s="2" t="s">
        <v>773</v>
      </c>
      <c r="E13" s="2" t="s">
        <v>774</v>
      </c>
      <c r="H13" s="2" t="str">
        <f>CONCATENATE('Gene Table'!$B$1,'Gene Table'!B13)</f>
        <v>A11</v>
      </c>
    </row>
    <row r="14" spans="1:8" ht="12.75">
      <c r="A14" s="2" t="s">
        <v>775</v>
      </c>
      <c r="B14" s="2" t="s">
        <v>776</v>
      </c>
      <c r="C14" s="2" t="s">
        <v>777</v>
      </c>
      <c r="D14" s="2" t="s">
        <v>778</v>
      </c>
      <c r="E14" s="2" t="s">
        <v>779</v>
      </c>
      <c r="H14" s="2" t="str">
        <f>CONCATENATE('Gene Table'!$B$1,'Gene Table'!B14)</f>
        <v>A12</v>
      </c>
    </row>
    <row r="15" spans="1:8" ht="12.75">
      <c r="A15" s="2" t="s">
        <v>780</v>
      </c>
      <c r="B15" s="2" t="s">
        <v>781</v>
      </c>
      <c r="C15" s="2" t="s">
        <v>782</v>
      </c>
      <c r="D15" s="2" t="s">
        <v>783</v>
      </c>
      <c r="E15" s="2" t="s">
        <v>784</v>
      </c>
      <c r="H15" s="2" t="str">
        <f>CONCATENATE('Gene Table'!$B$1,'Gene Table'!B15)</f>
        <v>B01</v>
      </c>
    </row>
    <row r="16" spans="1:8" ht="12.75">
      <c r="A16" s="2" t="s">
        <v>785</v>
      </c>
      <c r="B16" s="2" t="s">
        <v>786</v>
      </c>
      <c r="C16" s="2" t="s">
        <v>787</v>
      </c>
      <c r="D16" s="2" t="s">
        <v>788</v>
      </c>
      <c r="E16" s="2" t="s">
        <v>789</v>
      </c>
      <c r="H16" s="2" t="str">
        <f>CONCATENATE('Gene Table'!$B$1,'Gene Table'!B16)</f>
        <v>B02</v>
      </c>
    </row>
    <row r="17" spans="1:8" ht="12.75">
      <c r="A17" s="2" t="s">
        <v>790</v>
      </c>
      <c r="B17" s="2" t="s">
        <v>791</v>
      </c>
      <c r="C17" s="2" t="s">
        <v>792</v>
      </c>
      <c r="D17" s="2" t="s">
        <v>793</v>
      </c>
      <c r="E17" s="2" t="s">
        <v>794</v>
      </c>
      <c r="H17" s="2" t="str">
        <f>CONCATENATE('Gene Table'!$B$1,'Gene Table'!B17)</f>
        <v>B03</v>
      </c>
    </row>
    <row r="18" spans="1:8" ht="12.75">
      <c r="A18" s="2" t="s">
        <v>795</v>
      </c>
      <c r="B18" s="2" t="s">
        <v>796</v>
      </c>
      <c r="C18" s="2" t="s">
        <v>797</v>
      </c>
      <c r="D18" s="2" t="s">
        <v>798</v>
      </c>
      <c r="E18" s="2" t="s">
        <v>799</v>
      </c>
      <c r="H18" s="2" t="str">
        <f>CONCATENATE('Gene Table'!$B$1,'Gene Table'!B18)</f>
        <v>B04</v>
      </c>
    </row>
    <row r="19" spans="1:8" ht="12.75">
      <c r="A19" s="2" t="s">
        <v>800</v>
      </c>
      <c r="B19" s="2" t="s">
        <v>801</v>
      </c>
      <c r="C19" s="2" t="s">
        <v>802</v>
      </c>
      <c r="D19" s="2" t="s">
        <v>803</v>
      </c>
      <c r="E19" s="2" t="s">
        <v>804</v>
      </c>
      <c r="H19" s="2" t="str">
        <f>CONCATENATE('Gene Table'!$B$1,'Gene Table'!B19)</f>
        <v>B05</v>
      </c>
    </row>
    <row r="20" spans="1:8" ht="12.75">
      <c r="A20" s="2" t="s">
        <v>805</v>
      </c>
      <c r="B20" s="2" t="s">
        <v>806</v>
      </c>
      <c r="C20" s="2" t="s">
        <v>807</v>
      </c>
      <c r="D20" s="2" t="s">
        <v>808</v>
      </c>
      <c r="E20" s="2" t="s">
        <v>809</v>
      </c>
      <c r="H20" s="2" t="str">
        <f>CONCATENATE('Gene Table'!$B$1,'Gene Table'!B20)</f>
        <v>B06</v>
      </c>
    </row>
    <row r="21" spans="1:8" ht="12.75">
      <c r="A21" s="2" t="s">
        <v>810</v>
      </c>
      <c r="B21" s="2" t="s">
        <v>811</v>
      </c>
      <c r="C21" s="2" t="s">
        <v>812</v>
      </c>
      <c r="D21" s="2" t="s">
        <v>813</v>
      </c>
      <c r="E21" s="2" t="s">
        <v>814</v>
      </c>
      <c r="H21" s="2" t="str">
        <f>CONCATENATE('Gene Table'!$B$1,'Gene Table'!B21)</f>
        <v>B07</v>
      </c>
    </row>
    <row r="22" spans="1:8" ht="12.75">
      <c r="A22" s="2" t="s">
        <v>815</v>
      </c>
      <c r="B22" s="2" t="s">
        <v>816</v>
      </c>
      <c r="C22" s="2" t="s">
        <v>817</v>
      </c>
      <c r="D22" s="2" t="s">
        <v>818</v>
      </c>
      <c r="E22" s="2" t="s">
        <v>819</v>
      </c>
      <c r="H22" s="2" t="str">
        <f>CONCATENATE('Gene Table'!$B$1,'Gene Table'!B22)</f>
        <v>B08</v>
      </c>
    </row>
    <row r="23" spans="1:8" ht="12.75">
      <c r="A23" s="2" t="s">
        <v>820</v>
      </c>
      <c r="B23" s="2" t="s">
        <v>821</v>
      </c>
      <c r="C23" s="2" t="s">
        <v>822</v>
      </c>
      <c r="D23" s="2" t="s">
        <v>823</v>
      </c>
      <c r="E23" s="2" t="s">
        <v>824</v>
      </c>
      <c r="H23" s="2" t="str">
        <f>CONCATENATE('Gene Table'!$B$1,'Gene Table'!B23)</f>
        <v>B09</v>
      </c>
    </row>
    <row r="24" spans="1:8" ht="12.75">
      <c r="A24" s="2" t="s">
        <v>825</v>
      </c>
      <c r="B24" s="2" t="s">
        <v>826</v>
      </c>
      <c r="C24" s="2" t="s">
        <v>827</v>
      </c>
      <c r="D24" s="2" t="s">
        <v>828</v>
      </c>
      <c r="E24" s="2" t="s">
        <v>829</v>
      </c>
      <c r="H24" s="2" t="str">
        <f>CONCATENATE('Gene Table'!$B$1,'Gene Table'!B24)</f>
        <v>B10</v>
      </c>
    </row>
    <row r="25" spans="1:8" ht="12.75">
      <c r="A25" s="2" t="s">
        <v>830</v>
      </c>
      <c r="B25" s="2" t="s">
        <v>831</v>
      </c>
      <c r="C25" s="2" t="s">
        <v>832</v>
      </c>
      <c r="D25" s="2" t="s">
        <v>833</v>
      </c>
      <c r="E25" s="2" t="s">
        <v>834</v>
      </c>
      <c r="H25" s="2" t="str">
        <f>CONCATENATE('Gene Table'!$B$1,'Gene Table'!B25)</f>
        <v>B11</v>
      </c>
    </row>
    <row r="26" spans="1:8" ht="12.75">
      <c r="A26" s="2" t="s">
        <v>835</v>
      </c>
      <c r="B26" s="2" t="s">
        <v>836</v>
      </c>
      <c r="C26" s="2" t="s">
        <v>837</v>
      </c>
      <c r="D26" s="2" t="s">
        <v>838</v>
      </c>
      <c r="E26" s="2" t="s">
        <v>839</v>
      </c>
      <c r="H26" s="2" t="str">
        <f>CONCATENATE('Gene Table'!$B$1,'Gene Table'!B26)</f>
        <v>B12</v>
      </c>
    </row>
    <row r="27" spans="1:8" ht="12.75">
      <c r="A27" s="2" t="s">
        <v>840</v>
      </c>
      <c r="B27" s="2" t="s">
        <v>841</v>
      </c>
      <c r="C27" s="2" t="s">
        <v>842</v>
      </c>
      <c r="D27" s="2" t="s">
        <v>843</v>
      </c>
      <c r="E27" s="2" t="s">
        <v>844</v>
      </c>
      <c r="H27" s="2" t="str">
        <f>CONCATENATE('Gene Table'!$B$1,'Gene Table'!B27)</f>
        <v>C01</v>
      </c>
    </row>
    <row r="28" spans="1:8" ht="12.75">
      <c r="A28" s="2" t="s">
        <v>845</v>
      </c>
      <c r="B28" s="2" t="s">
        <v>846</v>
      </c>
      <c r="C28" s="2" t="s">
        <v>847</v>
      </c>
      <c r="D28" s="2" t="s">
        <v>848</v>
      </c>
      <c r="E28" s="2" t="s">
        <v>849</v>
      </c>
      <c r="H28" s="2" t="str">
        <f>CONCATENATE('Gene Table'!$B$1,'Gene Table'!B28)</f>
        <v>C02</v>
      </c>
    </row>
    <row r="29" spans="1:8" ht="12.75">
      <c r="A29" s="2" t="s">
        <v>850</v>
      </c>
      <c r="B29" s="2" t="s">
        <v>851</v>
      </c>
      <c r="C29" s="2" t="s">
        <v>852</v>
      </c>
      <c r="D29" s="2" t="s">
        <v>853</v>
      </c>
      <c r="E29" s="2" t="s">
        <v>854</v>
      </c>
      <c r="H29" s="2" t="str">
        <f>CONCATENATE('Gene Table'!$B$1,'Gene Table'!B29)</f>
        <v>C03</v>
      </c>
    </row>
    <row r="30" spans="1:8" ht="12.75">
      <c r="A30" s="2" t="s">
        <v>855</v>
      </c>
      <c r="B30" s="2" t="s">
        <v>856</v>
      </c>
      <c r="C30" s="2" t="s">
        <v>857</v>
      </c>
      <c r="D30" s="2" t="s">
        <v>858</v>
      </c>
      <c r="E30" s="2" t="s">
        <v>859</v>
      </c>
      <c r="H30" s="2" t="str">
        <f>CONCATENATE('Gene Table'!$B$1,'Gene Table'!B30)</f>
        <v>C04</v>
      </c>
    </row>
    <row r="31" spans="1:8" ht="12.75">
      <c r="A31" s="2" t="s">
        <v>860</v>
      </c>
      <c r="B31" s="2" t="s">
        <v>861</v>
      </c>
      <c r="C31" s="2" t="s">
        <v>862</v>
      </c>
      <c r="D31" s="2" t="s">
        <v>863</v>
      </c>
      <c r="E31" s="2" t="s">
        <v>864</v>
      </c>
      <c r="H31" s="2" t="str">
        <f>CONCATENATE('Gene Table'!$B$1,'Gene Table'!B31)</f>
        <v>C05</v>
      </c>
    </row>
    <row r="32" spans="1:8" ht="12.75">
      <c r="A32" s="2" t="s">
        <v>865</v>
      </c>
      <c r="B32" s="2" t="s">
        <v>866</v>
      </c>
      <c r="C32" s="2" t="s">
        <v>867</v>
      </c>
      <c r="D32" s="2" t="s">
        <v>868</v>
      </c>
      <c r="E32" s="2" t="s">
        <v>869</v>
      </c>
      <c r="H32" s="2" t="str">
        <f>CONCATENATE('Gene Table'!$B$1,'Gene Table'!B32)</f>
        <v>C06</v>
      </c>
    </row>
    <row r="33" spans="1:8" ht="12.75">
      <c r="A33" s="2" t="s">
        <v>870</v>
      </c>
      <c r="B33" s="2" t="s">
        <v>871</v>
      </c>
      <c r="C33" s="2" t="s">
        <v>872</v>
      </c>
      <c r="D33" s="2" t="s">
        <v>873</v>
      </c>
      <c r="E33" s="2" t="s">
        <v>874</v>
      </c>
      <c r="H33" s="2" t="str">
        <f>CONCATENATE('Gene Table'!$B$1,'Gene Table'!B33)</f>
        <v>C07</v>
      </c>
    </row>
    <row r="34" spans="1:8" ht="12.75">
      <c r="A34" s="2" t="s">
        <v>875</v>
      </c>
      <c r="B34" s="2" t="s">
        <v>876</v>
      </c>
      <c r="C34" s="2" t="s">
        <v>877</v>
      </c>
      <c r="D34" s="2" t="s">
        <v>878</v>
      </c>
      <c r="E34" s="2" t="s">
        <v>879</v>
      </c>
      <c r="H34" s="2" t="str">
        <f>CONCATENATE('Gene Table'!$B$1,'Gene Table'!B34)</f>
        <v>C08</v>
      </c>
    </row>
    <row r="35" spans="1:8" ht="12.75">
      <c r="A35" s="2" t="s">
        <v>880</v>
      </c>
      <c r="B35" s="2" t="s">
        <v>881</v>
      </c>
      <c r="C35" s="2" t="s">
        <v>882</v>
      </c>
      <c r="D35" s="2" t="s">
        <v>883</v>
      </c>
      <c r="E35" s="2" t="s">
        <v>884</v>
      </c>
      <c r="H35" s="2" t="str">
        <f>CONCATENATE('Gene Table'!$B$1,'Gene Table'!B35)</f>
        <v>C09</v>
      </c>
    </row>
    <row r="36" spans="1:8" ht="12.75">
      <c r="A36" s="2" t="s">
        <v>885</v>
      </c>
      <c r="B36" s="2" t="s">
        <v>886</v>
      </c>
      <c r="C36" s="2" t="s">
        <v>887</v>
      </c>
      <c r="D36" s="2" t="s">
        <v>888</v>
      </c>
      <c r="E36" s="2" t="s">
        <v>889</v>
      </c>
      <c r="H36" s="2" t="str">
        <f>CONCATENATE('Gene Table'!$B$1,'Gene Table'!B36)</f>
        <v>C10</v>
      </c>
    </row>
    <row r="37" spans="1:8" ht="12.75">
      <c r="A37" s="2" t="s">
        <v>890</v>
      </c>
      <c r="B37" s="2" t="s">
        <v>891</v>
      </c>
      <c r="C37" s="2" t="s">
        <v>892</v>
      </c>
      <c r="D37" s="2" t="s">
        <v>893</v>
      </c>
      <c r="E37" s="2" t="s">
        <v>894</v>
      </c>
      <c r="H37" s="2" t="str">
        <f>CONCATENATE('Gene Table'!$B$1,'Gene Table'!B37)</f>
        <v>C11</v>
      </c>
    </row>
    <row r="38" spans="1:8" ht="12.75">
      <c r="A38" s="2" t="s">
        <v>895</v>
      </c>
      <c r="B38" s="2" t="s">
        <v>896</v>
      </c>
      <c r="C38" s="2" t="s">
        <v>897</v>
      </c>
      <c r="D38" s="2" t="s">
        <v>898</v>
      </c>
      <c r="E38" s="2" t="s">
        <v>899</v>
      </c>
      <c r="H38" s="2" t="str">
        <f>CONCATENATE('Gene Table'!$B$1,'Gene Table'!B38)</f>
        <v>C12</v>
      </c>
    </row>
    <row r="39" spans="1:8" ht="12.75">
      <c r="A39" s="2" t="s">
        <v>900</v>
      </c>
      <c r="B39" s="2" t="s">
        <v>901</v>
      </c>
      <c r="C39" s="2" t="s">
        <v>902</v>
      </c>
      <c r="D39" s="2" t="s">
        <v>903</v>
      </c>
      <c r="E39" s="2" t="s">
        <v>904</v>
      </c>
      <c r="H39" s="2" t="str">
        <f>CONCATENATE('Gene Table'!$B$1,'Gene Table'!B39)</f>
        <v>D01</v>
      </c>
    </row>
    <row r="40" spans="1:8" ht="12.75">
      <c r="A40" s="2" t="s">
        <v>905</v>
      </c>
      <c r="B40" s="2" t="s">
        <v>906</v>
      </c>
      <c r="C40" s="2" t="s">
        <v>907</v>
      </c>
      <c r="D40" s="2" t="s">
        <v>908</v>
      </c>
      <c r="E40" s="2" t="s">
        <v>909</v>
      </c>
      <c r="H40" s="2" t="str">
        <f>CONCATENATE('Gene Table'!$B$1,'Gene Table'!B40)</f>
        <v>D02</v>
      </c>
    </row>
    <row r="41" spans="1:8" ht="12.75">
      <c r="A41" s="2" t="s">
        <v>910</v>
      </c>
      <c r="B41" s="2" t="s">
        <v>911</v>
      </c>
      <c r="C41" s="2" t="s">
        <v>912</v>
      </c>
      <c r="D41" s="2" t="s">
        <v>913</v>
      </c>
      <c r="E41" s="2" t="s">
        <v>914</v>
      </c>
      <c r="H41" s="2" t="str">
        <f>CONCATENATE('Gene Table'!$B$1,'Gene Table'!B41)</f>
        <v>D03</v>
      </c>
    </row>
    <row r="42" spans="1:8" ht="12.75">
      <c r="A42" s="2" t="s">
        <v>915</v>
      </c>
      <c r="B42" s="2" t="s">
        <v>916</v>
      </c>
      <c r="C42" s="2" t="s">
        <v>917</v>
      </c>
      <c r="D42" s="2" t="s">
        <v>918</v>
      </c>
      <c r="E42" s="2" t="s">
        <v>919</v>
      </c>
      <c r="H42" s="2" t="str">
        <f>CONCATENATE('Gene Table'!$B$1,'Gene Table'!B42)</f>
        <v>D04</v>
      </c>
    </row>
    <row r="43" spans="1:8" ht="12.75">
      <c r="A43" s="2" t="s">
        <v>920</v>
      </c>
      <c r="B43" s="2" t="s">
        <v>921</v>
      </c>
      <c r="C43" s="2" t="s">
        <v>922</v>
      </c>
      <c r="D43" s="2" t="s">
        <v>923</v>
      </c>
      <c r="E43" s="2" t="s">
        <v>924</v>
      </c>
      <c r="H43" s="2" t="str">
        <f>CONCATENATE('Gene Table'!$B$1,'Gene Table'!B43)</f>
        <v>D05</v>
      </c>
    </row>
    <row r="44" spans="1:8" ht="12.75">
      <c r="A44" s="2" t="s">
        <v>925</v>
      </c>
      <c r="B44" s="2" t="s">
        <v>926</v>
      </c>
      <c r="C44" s="2" t="s">
        <v>927</v>
      </c>
      <c r="D44" s="2" t="s">
        <v>928</v>
      </c>
      <c r="E44" s="2" t="s">
        <v>929</v>
      </c>
      <c r="H44" s="2" t="str">
        <f>CONCATENATE('Gene Table'!$B$1,'Gene Table'!B44)</f>
        <v>D06</v>
      </c>
    </row>
    <row r="45" spans="1:8" ht="12.75">
      <c r="A45" s="2" t="s">
        <v>930</v>
      </c>
      <c r="B45" s="2" t="s">
        <v>931</v>
      </c>
      <c r="C45" s="2" t="s">
        <v>932</v>
      </c>
      <c r="D45" s="2" t="s">
        <v>933</v>
      </c>
      <c r="E45" s="2" t="s">
        <v>934</v>
      </c>
      <c r="H45" s="2" t="str">
        <f>CONCATENATE('Gene Table'!$B$1,'Gene Table'!B45)</f>
        <v>D07</v>
      </c>
    </row>
    <row r="46" spans="1:8" ht="12.75">
      <c r="A46" s="2" t="s">
        <v>935</v>
      </c>
      <c r="B46" s="2" t="s">
        <v>936</v>
      </c>
      <c r="C46" s="2" t="s">
        <v>937</v>
      </c>
      <c r="D46" s="2" t="s">
        <v>938</v>
      </c>
      <c r="E46" s="2" t="s">
        <v>939</v>
      </c>
      <c r="H46" s="2" t="str">
        <f>CONCATENATE('Gene Table'!$B$1,'Gene Table'!B46)</f>
        <v>D08</v>
      </c>
    </row>
    <row r="47" spans="1:8" ht="12.75">
      <c r="A47" s="2" t="s">
        <v>940</v>
      </c>
      <c r="B47" s="2" t="s">
        <v>941</v>
      </c>
      <c r="C47" s="2" t="s">
        <v>942</v>
      </c>
      <c r="D47" s="2" t="s">
        <v>943</v>
      </c>
      <c r="E47" s="2" t="s">
        <v>944</v>
      </c>
      <c r="H47" s="2" t="str">
        <f>CONCATENATE('Gene Table'!$B$1,'Gene Table'!B47)</f>
        <v>D09</v>
      </c>
    </row>
    <row r="48" spans="1:8" ht="12.75">
      <c r="A48" s="2" t="s">
        <v>945</v>
      </c>
      <c r="B48" s="2" t="s">
        <v>946</v>
      </c>
      <c r="C48" s="2" t="s">
        <v>947</v>
      </c>
      <c r="D48" s="2" t="s">
        <v>948</v>
      </c>
      <c r="E48" s="2" t="s">
        <v>949</v>
      </c>
      <c r="H48" s="2" t="str">
        <f>CONCATENATE('Gene Table'!$B$1,'Gene Table'!B48)</f>
        <v>D10</v>
      </c>
    </row>
    <row r="49" spans="1:8" ht="12.75">
      <c r="A49" s="2" t="s">
        <v>950</v>
      </c>
      <c r="B49" s="2" t="s">
        <v>951</v>
      </c>
      <c r="C49" s="2" t="s">
        <v>952</v>
      </c>
      <c r="D49" s="2" t="s">
        <v>953</v>
      </c>
      <c r="E49" s="2" t="s">
        <v>954</v>
      </c>
      <c r="H49" s="2" t="str">
        <f>CONCATENATE('Gene Table'!$B$1,'Gene Table'!B49)</f>
        <v>D11</v>
      </c>
    </row>
    <row r="50" spans="1:8" ht="12.75">
      <c r="A50" s="2" t="s">
        <v>955</v>
      </c>
      <c r="B50" s="2" t="s">
        <v>956</v>
      </c>
      <c r="C50" s="2" t="s">
        <v>957</v>
      </c>
      <c r="D50" s="2" t="s">
        <v>958</v>
      </c>
      <c r="E50" s="2" t="s">
        <v>959</v>
      </c>
      <c r="H50" s="2" t="str">
        <f>CONCATENATE('Gene Table'!$B$1,'Gene Table'!B50)</f>
        <v>D12</v>
      </c>
    </row>
    <row r="51" spans="1:8" ht="12.75">
      <c r="A51" s="2" t="s">
        <v>960</v>
      </c>
      <c r="B51" s="2" t="s">
        <v>961</v>
      </c>
      <c r="C51" s="2" t="s">
        <v>962</v>
      </c>
      <c r="D51" s="2" t="s">
        <v>963</v>
      </c>
      <c r="E51" s="2" t="s">
        <v>964</v>
      </c>
      <c r="H51" s="2" t="str">
        <f>CONCATENATE('Gene Table'!$B$1,'Gene Table'!B51)</f>
        <v>E01</v>
      </c>
    </row>
    <row r="52" spans="1:8" ht="12.75">
      <c r="A52" s="2" t="s">
        <v>965</v>
      </c>
      <c r="B52" s="2" t="s">
        <v>966</v>
      </c>
      <c r="C52" s="2" t="s">
        <v>967</v>
      </c>
      <c r="D52" s="2" t="s">
        <v>968</v>
      </c>
      <c r="E52" s="2" t="s">
        <v>969</v>
      </c>
      <c r="H52" s="2" t="str">
        <f>CONCATENATE('Gene Table'!$B$1,'Gene Table'!B52)</f>
        <v>E02</v>
      </c>
    </row>
    <row r="53" spans="1:8" ht="12.75">
      <c r="A53" s="2" t="s">
        <v>970</v>
      </c>
      <c r="B53" s="2" t="s">
        <v>971</v>
      </c>
      <c r="C53" s="2" t="s">
        <v>972</v>
      </c>
      <c r="D53" s="2" t="s">
        <v>973</v>
      </c>
      <c r="E53" s="2" t="s">
        <v>974</v>
      </c>
      <c r="H53" s="2" t="str">
        <f>CONCATENATE('Gene Table'!$B$1,'Gene Table'!B53)</f>
        <v>E03</v>
      </c>
    </row>
    <row r="54" spans="1:8" ht="12.75">
      <c r="A54" s="2" t="s">
        <v>975</v>
      </c>
      <c r="B54" s="2" t="s">
        <v>976</v>
      </c>
      <c r="C54" s="2" t="s">
        <v>977</v>
      </c>
      <c r="D54" s="2" t="s">
        <v>978</v>
      </c>
      <c r="E54" s="2" t="s">
        <v>979</v>
      </c>
      <c r="H54" s="2" t="str">
        <f>CONCATENATE('Gene Table'!$B$1,'Gene Table'!B54)</f>
        <v>E04</v>
      </c>
    </row>
    <row r="55" spans="1:8" ht="12.75">
      <c r="A55" s="2" t="s">
        <v>980</v>
      </c>
      <c r="B55" s="2" t="s">
        <v>981</v>
      </c>
      <c r="C55" s="2" t="s">
        <v>982</v>
      </c>
      <c r="D55" s="2" t="s">
        <v>983</v>
      </c>
      <c r="E55" s="2" t="s">
        <v>984</v>
      </c>
      <c r="H55" s="2" t="str">
        <f>CONCATENATE('Gene Table'!$B$1,'Gene Table'!B55)</f>
        <v>E05</v>
      </c>
    </row>
    <row r="56" spans="1:8" ht="12.75">
      <c r="A56" s="2" t="s">
        <v>985</v>
      </c>
      <c r="B56" s="2" t="s">
        <v>986</v>
      </c>
      <c r="C56" s="2" t="s">
        <v>987</v>
      </c>
      <c r="D56" s="2" t="s">
        <v>988</v>
      </c>
      <c r="E56" s="2" t="s">
        <v>989</v>
      </c>
      <c r="H56" s="2" t="str">
        <f>CONCATENATE('Gene Table'!$B$1,'Gene Table'!B56)</f>
        <v>E06</v>
      </c>
    </row>
    <row r="57" spans="1:8" ht="12.75">
      <c r="A57" s="2" t="s">
        <v>990</v>
      </c>
      <c r="B57" s="2" t="s">
        <v>991</v>
      </c>
      <c r="C57" s="2" t="s">
        <v>992</v>
      </c>
      <c r="D57" s="2" t="s">
        <v>993</v>
      </c>
      <c r="E57" s="2" t="s">
        <v>994</v>
      </c>
      <c r="H57" s="2" t="str">
        <f>CONCATENATE('Gene Table'!$B$1,'Gene Table'!B57)</f>
        <v>E07</v>
      </c>
    </row>
    <row r="58" spans="1:8" ht="12.75">
      <c r="A58" s="2" t="s">
        <v>995</v>
      </c>
      <c r="B58" s="2" t="s">
        <v>996</v>
      </c>
      <c r="C58" s="2" t="s">
        <v>997</v>
      </c>
      <c r="D58" s="2" t="s">
        <v>998</v>
      </c>
      <c r="E58" s="2" t="s">
        <v>999</v>
      </c>
      <c r="H58" s="2" t="str">
        <f>CONCATENATE('Gene Table'!$B$1,'Gene Table'!B58)</f>
        <v>E08</v>
      </c>
    </row>
    <row r="59" spans="1:8" ht="12.75">
      <c r="A59" s="2" t="s">
        <v>1000</v>
      </c>
      <c r="B59" s="2" t="s">
        <v>1001</v>
      </c>
      <c r="C59" s="2" t="s">
        <v>1002</v>
      </c>
      <c r="D59" s="2" t="s">
        <v>1003</v>
      </c>
      <c r="E59" s="2" t="s">
        <v>1004</v>
      </c>
      <c r="H59" s="2" t="str">
        <f>CONCATENATE('Gene Table'!$B$1,'Gene Table'!B59)</f>
        <v>E09</v>
      </c>
    </row>
    <row r="60" spans="1:8" ht="12.75">
      <c r="A60" s="2" t="s">
        <v>1005</v>
      </c>
      <c r="B60" s="2" t="s">
        <v>1006</v>
      </c>
      <c r="C60" s="2" t="s">
        <v>1007</v>
      </c>
      <c r="D60" s="2" t="s">
        <v>1008</v>
      </c>
      <c r="E60" s="2" t="s">
        <v>1009</v>
      </c>
      <c r="H60" s="2" t="str">
        <f>CONCATENATE('Gene Table'!$B$1,'Gene Table'!B60)</f>
        <v>E10</v>
      </c>
    </row>
    <row r="61" spans="1:8" ht="12.75">
      <c r="A61" s="2" t="s">
        <v>1010</v>
      </c>
      <c r="B61" s="2" t="s">
        <v>1011</v>
      </c>
      <c r="C61" s="2" t="s">
        <v>1012</v>
      </c>
      <c r="D61" s="2" t="s">
        <v>1013</v>
      </c>
      <c r="E61" s="2" t="s">
        <v>1014</v>
      </c>
      <c r="H61" s="2" t="str">
        <f>CONCATENATE('Gene Table'!$B$1,'Gene Table'!B61)</f>
        <v>E11</v>
      </c>
    </row>
    <row r="62" spans="1:8" ht="12.75">
      <c r="A62" s="2" t="s">
        <v>1015</v>
      </c>
      <c r="B62" s="2" t="s">
        <v>1016</v>
      </c>
      <c r="C62" s="2" t="s">
        <v>1017</v>
      </c>
      <c r="D62" s="2" t="s">
        <v>1018</v>
      </c>
      <c r="E62" s="2" t="s">
        <v>1019</v>
      </c>
      <c r="H62" s="2" t="str">
        <f>CONCATENATE('Gene Table'!$B$1,'Gene Table'!B62)</f>
        <v>E12</v>
      </c>
    </row>
    <row r="63" spans="1:8" ht="12.75">
      <c r="A63" s="2" t="s">
        <v>1020</v>
      </c>
      <c r="B63" s="2" t="s">
        <v>1021</v>
      </c>
      <c r="C63" s="2" t="s">
        <v>1022</v>
      </c>
      <c r="D63" s="2" t="s">
        <v>1023</v>
      </c>
      <c r="E63" s="2" t="s">
        <v>1024</v>
      </c>
      <c r="H63" s="2" t="str">
        <f>CONCATENATE('Gene Table'!$B$1,'Gene Table'!B63)</f>
        <v>F01</v>
      </c>
    </row>
    <row r="64" spans="1:8" ht="12.75">
      <c r="A64" s="2" t="s">
        <v>1025</v>
      </c>
      <c r="B64" s="2" t="s">
        <v>1026</v>
      </c>
      <c r="C64" s="2" t="s">
        <v>1027</v>
      </c>
      <c r="D64" s="2" t="s">
        <v>1028</v>
      </c>
      <c r="E64" s="2" t="s">
        <v>1029</v>
      </c>
      <c r="H64" s="2" t="str">
        <f>CONCATENATE('Gene Table'!$B$1,'Gene Table'!B64)</f>
        <v>F02</v>
      </c>
    </row>
    <row r="65" spans="1:8" ht="12.75">
      <c r="A65" s="2" t="s">
        <v>1030</v>
      </c>
      <c r="B65" s="2" t="s">
        <v>1031</v>
      </c>
      <c r="C65" s="2" t="s">
        <v>1032</v>
      </c>
      <c r="D65" s="2" t="s">
        <v>1033</v>
      </c>
      <c r="E65" s="2" t="s">
        <v>1034</v>
      </c>
      <c r="H65" s="2" t="str">
        <f>CONCATENATE('Gene Table'!$B$1,'Gene Table'!B65)</f>
        <v>F03</v>
      </c>
    </row>
    <row r="66" spans="1:8" ht="12.75">
      <c r="A66" s="2" t="s">
        <v>1035</v>
      </c>
      <c r="B66" s="2" t="s">
        <v>1036</v>
      </c>
      <c r="C66" s="2" t="s">
        <v>1037</v>
      </c>
      <c r="D66" s="2" t="s">
        <v>1038</v>
      </c>
      <c r="E66" s="2" t="s">
        <v>1039</v>
      </c>
      <c r="H66" s="2" t="str">
        <f>CONCATENATE('Gene Table'!$B$1,'Gene Table'!B66)</f>
        <v>F04</v>
      </c>
    </row>
    <row r="67" spans="1:8" ht="12.75">
      <c r="A67" s="2" t="s">
        <v>1040</v>
      </c>
      <c r="B67" s="2" t="s">
        <v>1041</v>
      </c>
      <c r="C67" s="2" t="s">
        <v>1042</v>
      </c>
      <c r="D67" s="2" t="s">
        <v>1043</v>
      </c>
      <c r="E67" s="2" t="s">
        <v>1044</v>
      </c>
      <c r="H67" s="2" t="str">
        <f>CONCATENATE('Gene Table'!$B$1,'Gene Table'!B67)</f>
        <v>F05</v>
      </c>
    </row>
    <row r="68" spans="1:8" ht="12.75">
      <c r="A68" s="2" t="s">
        <v>1045</v>
      </c>
      <c r="B68" s="2" t="s">
        <v>1046</v>
      </c>
      <c r="C68" s="2" t="s">
        <v>1047</v>
      </c>
      <c r="D68" s="2" t="s">
        <v>1048</v>
      </c>
      <c r="E68" s="2" t="s">
        <v>1049</v>
      </c>
      <c r="H68" s="2" t="str">
        <f>CONCATENATE('Gene Table'!$B$1,'Gene Table'!B68)</f>
        <v>F06</v>
      </c>
    </row>
    <row r="69" spans="1:8" ht="12.75">
      <c r="A69" s="2" t="s">
        <v>1050</v>
      </c>
      <c r="B69" s="2" t="s">
        <v>1051</v>
      </c>
      <c r="C69" s="2" t="s">
        <v>1052</v>
      </c>
      <c r="D69" s="2" t="s">
        <v>1053</v>
      </c>
      <c r="E69" s="2" t="s">
        <v>1054</v>
      </c>
      <c r="H69" s="2" t="str">
        <f>CONCATENATE('Gene Table'!$B$1,'Gene Table'!B69)</f>
        <v>F07</v>
      </c>
    </row>
    <row r="70" spans="1:8" ht="12.75">
      <c r="A70" s="2" t="s">
        <v>1055</v>
      </c>
      <c r="B70" s="2" t="s">
        <v>1056</v>
      </c>
      <c r="C70" s="2" t="s">
        <v>1057</v>
      </c>
      <c r="D70" s="2" t="s">
        <v>1058</v>
      </c>
      <c r="E70" s="2" t="s">
        <v>1059</v>
      </c>
      <c r="H70" s="2" t="str">
        <f>CONCATENATE('Gene Table'!$B$1,'Gene Table'!B70)</f>
        <v>F08</v>
      </c>
    </row>
    <row r="71" spans="1:8" ht="12.75">
      <c r="A71" s="2" t="s">
        <v>1060</v>
      </c>
      <c r="B71" s="2" t="s">
        <v>1061</v>
      </c>
      <c r="C71" s="2" t="s">
        <v>1062</v>
      </c>
      <c r="D71" s="2" t="s">
        <v>1063</v>
      </c>
      <c r="E71" s="2" t="s">
        <v>1064</v>
      </c>
      <c r="H71" s="2" t="str">
        <f>CONCATENATE('Gene Table'!$B$1,'Gene Table'!B71)</f>
        <v>F09</v>
      </c>
    </row>
    <row r="72" spans="1:8" ht="12.75">
      <c r="A72" s="2" t="s">
        <v>1065</v>
      </c>
      <c r="B72" s="2" t="s">
        <v>1066</v>
      </c>
      <c r="C72" s="2" t="s">
        <v>1067</v>
      </c>
      <c r="D72" s="2" t="s">
        <v>1068</v>
      </c>
      <c r="E72" s="2" t="s">
        <v>1069</v>
      </c>
      <c r="H72" s="2" t="str">
        <f>CONCATENATE('Gene Table'!$B$1,'Gene Table'!B72)</f>
        <v>F10</v>
      </c>
    </row>
    <row r="73" spans="1:8" ht="12.75">
      <c r="A73" s="2" t="s">
        <v>1070</v>
      </c>
      <c r="B73" s="2" t="s">
        <v>1071</v>
      </c>
      <c r="C73" s="2" t="s">
        <v>1072</v>
      </c>
      <c r="D73" s="2" t="s">
        <v>1073</v>
      </c>
      <c r="E73" s="2" t="s">
        <v>1074</v>
      </c>
      <c r="H73" s="2" t="str">
        <f>CONCATENATE('Gene Table'!$B$1,'Gene Table'!B73)</f>
        <v>F11</v>
      </c>
    </row>
    <row r="74" spans="1:8" ht="12.75">
      <c r="A74" s="2" t="s">
        <v>1075</v>
      </c>
      <c r="B74" s="2" t="s">
        <v>1076</v>
      </c>
      <c r="C74" s="2" t="s">
        <v>1077</v>
      </c>
      <c r="D74" s="2" t="s">
        <v>1078</v>
      </c>
      <c r="E74" s="2" t="s">
        <v>1079</v>
      </c>
      <c r="H74" s="2" t="str">
        <f>CONCATENATE('Gene Table'!$B$1,'Gene Table'!B74)</f>
        <v>F12</v>
      </c>
    </row>
    <row r="75" spans="1:8" ht="12.75">
      <c r="A75" s="2" t="s">
        <v>1080</v>
      </c>
      <c r="B75" s="2" t="s">
        <v>1081</v>
      </c>
      <c r="C75" s="2" t="s">
        <v>1082</v>
      </c>
      <c r="D75" s="2" t="s">
        <v>1083</v>
      </c>
      <c r="E75" s="2" t="s">
        <v>1084</v>
      </c>
      <c r="H75" s="2" t="str">
        <f>CONCATENATE('Gene Table'!$B$1,'Gene Table'!B75)</f>
        <v>G01</v>
      </c>
    </row>
    <row r="76" spans="1:8" ht="12.75">
      <c r="A76" s="2" t="s">
        <v>1085</v>
      </c>
      <c r="B76" s="2" t="s">
        <v>1086</v>
      </c>
      <c r="C76" s="2" t="s">
        <v>1087</v>
      </c>
      <c r="D76" s="2" t="s">
        <v>1088</v>
      </c>
      <c r="E76" s="2" t="s">
        <v>1089</v>
      </c>
      <c r="H76" s="2" t="str">
        <f>CONCATENATE('Gene Table'!$B$1,'Gene Table'!B76)</f>
        <v>G02</v>
      </c>
    </row>
    <row r="77" spans="1:8" ht="12.75">
      <c r="A77" s="2" t="s">
        <v>1090</v>
      </c>
      <c r="B77" s="2" t="s">
        <v>1091</v>
      </c>
      <c r="C77" s="2" t="s">
        <v>1092</v>
      </c>
      <c r="D77" s="2" t="s">
        <v>1093</v>
      </c>
      <c r="E77" s="2" t="s">
        <v>1094</v>
      </c>
      <c r="H77" s="2" t="str">
        <f>CONCATENATE('Gene Table'!$B$1,'Gene Table'!B77)</f>
        <v>G03</v>
      </c>
    </row>
    <row r="78" spans="1:8" ht="12.75">
      <c r="A78" s="2" t="s">
        <v>1095</v>
      </c>
      <c r="B78" s="2" t="s">
        <v>1096</v>
      </c>
      <c r="C78" s="2" t="s">
        <v>1097</v>
      </c>
      <c r="D78" s="2" t="s">
        <v>1098</v>
      </c>
      <c r="E78" s="2" t="s">
        <v>1099</v>
      </c>
      <c r="H78" s="2" t="str">
        <f>CONCATENATE('Gene Table'!$B$1,'Gene Table'!B78)</f>
        <v>G04</v>
      </c>
    </row>
    <row r="79" spans="1:8" ht="12.75">
      <c r="A79" s="2" t="s">
        <v>1100</v>
      </c>
      <c r="B79" s="2" t="s">
        <v>1101</v>
      </c>
      <c r="C79" s="2" t="s">
        <v>1102</v>
      </c>
      <c r="D79" s="2" t="s">
        <v>1103</v>
      </c>
      <c r="E79" s="2" t="s">
        <v>1104</v>
      </c>
      <c r="H79" s="2" t="str">
        <f>CONCATENATE('Gene Table'!$B$1,'Gene Table'!B79)</f>
        <v>G05</v>
      </c>
    </row>
    <row r="80" spans="1:8" ht="12.75">
      <c r="A80" s="2" t="s">
        <v>1105</v>
      </c>
      <c r="B80" s="2" t="s">
        <v>1106</v>
      </c>
      <c r="C80" s="2" t="s">
        <v>1107</v>
      </c>
      <c r="D80" s="2" t="s">
        <v>1108</v>
      </c>
      <c r="E80" s="2" t="s">
        <v>1109</v>
      </c>
      <c r="H80" s="2" t="str">
        <f>CONCATENATE('Gene Table'!$B$1,'Gene Table'!B80)</f>
        <v>G06</v>
      </c>
    </row>
    <row r="81" spans="1:8" ht="12.75">
      <c r="A81" s="2" t="s">
        <v>1110</v>
      </c>
      <c r="B81" s="2" t="s">
        <v>1111</v>
      </c>
      <c r="C81" s="2" t="s">
        <v>1112</v>
      </c>
      <c r="D81" s="2" t="s">
        <v>1113</v>
      </c>
      <c r="E81" s="2" t="s">
        <v>1114</v>
      </c>
      <c r="H81" s="2" t="str">
        <f>CONCATENATE('Gene Table'!$B$1,'Gene Table'!B81)</f>
        <v>G07</v>
      </c>
    </row>
    <row r="82" spans="1:8" ht="12.75">
      <c r="A82" s="2" t="s">
        <v>1115</v>
      </c>
      <c r="B82" s="2" t="s">
        <v>1116</v>
      </c>
      <c r="C82" s="2" t="s">
        <v>1117</v>
      </c>
      <c r="D82" s="2" t="s">
        <v>1118</v>
      </c>
      <c r="E82" s="2" t="s">
        <v>1119</v>
      </c>
      <c r="H82" s="2" t="str">
        <f>CONCATENATE('Gene Table'!$B$1,'Gene Table'!B82)</f>
        <v>G08</v>
      </c>
    </row>
    <row r="83" spans="1:8" ht="12.75">
      <c r="A83" s="2" t="s">
        <v>1120</v>
      </c>
      <c r="B83" s="2" t="s">
        <v>1121</v>
      </c>
      <c r="C83" s="2" t="s">
        <v>1122</v>
      </c>
      <c r="D83" s="2" t="s">
        <v>1123</v>
      </c>
      <c r="E83" s="2" t="s">
        <v>1124</v>
      </c>
      <c r="H83" s="2" t="str">
        <f>CONCATENATE('Gene Table'!$B$1,'Gene Table'!B83)</f>
        <v>G09</v>
      </c>
    </row>
    <row r="84" spans="1:8" ht="12.75">
      <c r="A84" s="2" t="s">
        <v>1125</v>
      </c>
      <c r="B84" s="2" t="s">
        <v>1126</v>
      </c>
      <c r="C84" s="2" t="s">
        <v>1127</v>
      </c>
      <c r="D84" s="2" t="s">
        <v>1128</v>
      </c>
      <c r="E84" s="2" t="s">
        <v>1129</v>
      </c>
      <c r="H84" s="2" t="str">
        <f>CONCATENATE('Gene Table'!$B$1,'Gene Table'!B84)</f>
        <v>G10</v>
      </c>
    </row>
    <row r="85" spans="1:8" ht="12.75">
      <c r="A85" s="2" t="s">
        <v>1130</v>
      </c>
      <c r="B85" s="2" t="s">
        <v>1131</v>
      </c>
      <c r="C85" s="2" t="s">
        <v>1132</v>
      </c>
      <c r="D85" s="2" t="s">
        <v>1133</v>
      </c>
      <c r="E85" s="2" t="s">
        <v>1134</v>
      </c>
      <c r="H85" s="2" t="str">
        <f>CONCATENATE('Gene Table'!$B$1,'Gene Table'!B85)</f>
        <v>G11</v>
      </c>
    </row>
    <row r="86" spans="1:8" ht="12.75">
      <c r="A86" s="2" t="s">
        <v>1135</v>
      </c>
      <c r="B86" s="2" t="s">
        <v>1136</v>
      </c>
      <c r="C86" s="2" t="s">
        <v>1137</v>
      </c>
      <c r="D86" s="2" t="s">
        <v>1138</v>
      </c>
      <c r="E86" s="2" t="s">
        <v>1139</v>
      </c>
      <c r="H86" s="2" t="str">
        <f>CONCATENATE('Gene Table'!$B$1,'Gene Table'!B86)</f>
        <v>G12</v>
      </c>
    </row>
    <row r="87" spans="1:8" ht="12.75">
      <c r="A87" s="2" t="s">
        <v>1140</v>
      </c>
      <c r="B87" s="2" t="s">
        <v>1141</v>
      </c>
      <c r="C87" s="2" t="s">
        <v>1142</v>
      </c>
      <c r="D87" s="2" t="s">
        <v>1143</v>
      </c>
      <c r="E87" s="2" t="s">
        <v>1144</v>
      </c>
      <c r="H87" s="2" t="str">
        <f>CONCATENATE('Gene Table'!$B$1,'Gene Table'!B87)</f>
        <v>H01</v>
      </c>
    </row>
    <row r="88" spans="1:8" ht="12.75">
      <c r="A88" s="2" t="s">
        <v>1145</v>
      </c>
      <c r="B88" s="2" t="s">
        <v>1146</v>
      </c>
      <c r="C88" s="2" t="s">
        <v>1147</v>
      </c>
      <c r="D88" s="2" t="s">
        <v>1148</v>
      </c>
      <c r="E88" s="2" t="s">
        <v>1149</v>
      </c>
      <c r="H88" s="2" t="str">
        <f>CONCATENATE('Gene Table'!$B$1,'Gene Table'!B88)</f>
        <v>H02</v>
      </c>
    </row>
    <row r="89" spans="1:8" ht="12.75">
      <c r="A89" s="2" t="s">
        <v>1150</v>
      </c>
      <c r="B89" s="2" t="s">
        <v>1151</v>
      </c>
      <c r="C89" s="2" t="s">
        <v>1152</v>
      </c>
      <c r="D89" s="2" t="s">
        <v>1153</v>
      </c>
      <c r="E89" s="2" t="s">
        <v>1154</v>
      </c>
      <c r="H89" s="2" t="str">
        <f>CONCATENATE('Gene Table'!$B$1,'Gene Table'!B89)</f>
        <v>H03</v>
      </c>
    </row>
    <row r="90" spans="1:8" ht="12.75">
      <c r="A90" s="2" t="s">
        <v>1155</v>
      </c>
      <c r="B90" s="2" t="s">
        <v>1156</v>
      </c>
      <c r="C90" s="2" t="s">
        <v>1157</v>
      </c>
      <c r="D90" s="2" t="s">
        <v>1158</v>
      </c>
      <c r="E90" s="2" t="s">
        <v>1159</v>
      </c>
      <c r="H90" s="2" t="str">
        <f>CONCATENATE('Gene Table'!$B$1,'Gene Table'!B90)</f>
        <v>H04</v>
      </c>
    </row>
    <row r="91" spans="1:8" ht="12.75">
      <c r="A91" s="2" t="s">
        <v>1160</v>
      </c>
      <c r="B91" s="2" t="s">
        <v>1156</v>
      </c>
      <c r="C91" s="2" t="s">
        <v>1161</v>
      </c>
      <c r="D91" s="2" t="s">
        <v>1162</v>
      </c>
      <c r="E91" s="2" t="s">
        <v>1163</v>
      </c>
      <c r="H91" s="2" t="str">
        <f>CONCATENATE('Gene Table'!$B$1,'Gene Table'!B91)</f>
        <v>H05</v>
      </c>
    </row>
    <row r="92" spans="1:8" ht="12.75">
      <c r="A92" s="2" t="s">
        <v>1164</v>
      </c>
      <c r="B92" s="2" t="s">
        <v>1156</v>
      </c>
      <c r="C92" s="2" t="s">
        <v>1165</v>
      </c>
      <c r="D92" s="2" t="s">
        <v>1166</v>
      </c>
      <c r="E92" s="2" t="s">
        <v>1167</v>
      </c>
      <c r="H92" s="2" t="str">
        <f>CONCATENATE('Gene Table'!$B$1,'Gene Table'!B92)</f>
        <v>H06</v>
      </c>
    </row>
    <row r="93" spans="1:8" ht="12.75">
      <c r="A93" s="2" t="s">
        <v>1168</v>
      </c>
      <c r="B93" s="2" t="s">
        <v>1156</v>
      </c>
      <c r="C93" s="2" t="s">
        <v>1169</v>
      </c>
      <c r="D93" s="2" t="s">
        <v>1170</v>
      </c>
      <c r="E93" s="2" t="s">
        <v>1171</v>
      </c>
      <c r="H93" s="2" t="str">
        <f>CONCATENATE('Gene Table'!$B$1,'Gene Table'!B93)</f>
        <v>H07</v>
      </c>
    </row>
    <row r="94" spans="1:8" ht="12.75">
      <c r="A94" s="2" t="s">
        <v>1172</v>
      </c>
      <c r="B94" s="2" t="s">
        <v>1156</v>
      </c>
      <c r="C94" s="2" t="s">
        <v>1173</v>
      </c>
      <c r="D94" s="2" t="s">
        <v>1156</v>
      </c>
      <c r="E94" s="2" t="s">
        <v>1156</v>
      </c>
      <c r="H94" s="2" t="str">
        <f>CONCATENATE('Gene Table'!$B$1,'Gene Table'!B94)</f>
        <v>H08</v>
      </c>
    </row>
    <row r="95" spans="1:8" ht="12.75">
      <c r="A95" s="2" t="s">
        <v>1174</v>
      </c>
      <c r="B95" s="2" t="s">
        <v>1156</v>
      </c>
      <c r="C95" s="2" t="s">
        <v>1173</v>
      </c>
      <c r="D95" s="2" t="s">
        <v>1156</v>
      </c>
      <c r="E95" s="2" t="s">
        <v>1156</v>
      </c>
      <c r="H95" s="2" t="str">
        <f>CONCATENATE('Gene Table'!$B$1,'Gene Table'!B95)</f>
        <v>H09</v>
      </c>
    </row>
    <row r="96" spans="1:8" ht="12.75">
      <c r="A96" s="2" t="s">
        <v>1175</v>
      </c>
      <c r="B96" s="2" t="s">
        <v>1156</v>
      </c>
      <c r="C96" s="2" t="s">
        <v>1176</v>
      </c>
      <c r="D96" s="2" t="s">
        <v>1156</v>
      </c>
      <c r="E96" s="2" t="s">
        <v>1156</v>
      </c>
      <c r="H96" s="2" t="str">
        <f>CONCATENATE('Gene Table'!$B$1,'Gene Table'!B96)</f>
        <v>H10</v>
      </c>
    </row>
    <row r="97" spans="1:8" ht="12.75">
      <c r="A97" s="2" t="s">
        <v>1177</v>
      </c>
      <c r="B97" s="2" t="s">
        <v>1156</v>
      </c>
      <c r="C97" s="2" t="s">
        <v>1176</v>
      </c>
      <c r="D97" s="2" t="s">
        <v>1156</v>
      </c>
      <c r="E97" s="2" t="s">
        <v>1156</v>
      </c>
      <c r="H97" s="2" t="str">
        <f>CONCATENATE('Gene Table'!$B$1,'Gene Table'!B97)</f>
        <v>H11</v>
      </c>
    </row>
    <row r="100" spans="1:8" s="1" customFormat="1" ht="12.75">
      <c r="A100" s="3"/>
      <c r="B100" s="3" t="s">
        <v>711</v>
      </c>
      <c r="C100" s="3" t="s">
        <v>712</v>
      </c>
      <c r="D100" s="3" t="s">
        <v>713</v>
      </c>
      <c r="E100" s="3" t="s">
        <v>714</v>
      </c>
      <c r="F100" s="3"/>
      <c r="G100" s="3"/>
      <c r="H100" s="3"/>
    </row>
    <row r="101" spans="1:5" ht="12.75">
      <c r="A101" s="2" t="s">
        <v>1178</v>
      </c>
      <c r="B101" s="2" t="s">
        <v>1179</v>
      </c>
      <c r="C101" s="2" t="s">
        <v>1180</v>
      </c>
      <c r="D101" s="2" t="s">
        <v>1181</v>
      </c>
      <c r="E101" s="2" t="s">
        <v>1182</v>
      </c>
    </row>
    <row r="102" spans="1:5" ht="12.75">
      <c r="A102" s="2" t="s">
        <v>1183</v>
      </c>
      <c r="B102" s="2" t="s">
        <v>1184</v>
      </c>
      <c r="C102" s="2" t="s">
        <v>1185</v>
      </c>
      <c r="D102" s="2" t="s">
        <v>1186</v>
      </c>
      <c r="E102" s="2" t="s">
        <v>1187</v>
      </c>
    </row>
    <row r="103" spans="1:5" ht="12.75">
      <c r="A103" s="2" t="s">
        <v>1188</v>
      </c>
      <c r="B103" s="2" t="s">
        <v>1189</v>
      </c>
      <c r="C103" s="2" t="s">
        <v>1190</v>
      </c>
      <c r="D103" s="2" t="s">
        <v>1191</v>
      </c>
      <c r="E103" s="2" t="s">
        <v>1192</v>
      </c>
    </row>
    <row r="104" spans="1:5" ht="12.75">
      <c r="A104" s="2" t="s">
        <v>1193</v>
      </c>
      <c r="B104" s="2" t="s">
        <v>1194</v>
      </c>
      <c r="C104" s="2" t="s">
        <v>1195</v>
      </c>
      <c r="D104" s="2" t="s">
        <v>1196</v>
      </c>
      <c r="E104" s="2" t="s">
        <v>1197</v>
      </c>
    </row>
    <row r="105" spans="1:5" ht="12.75">
      <c r="A105" s="2" t="s">
        <v>1198</v>
      </c>
      <c r="B105" s="2" t="s">
        <v>1199</v>
      </c>
      <c r="C105" s="2" t="s">
        <v>1200</v>
      </c>
      <c r="D105" s="2" t="s">
        <v>1201</v>
      </c>
      <c r="E105" s="2" t="s">
        <v>1202</v>
      </c>
    </row>
    <row r="106" spans="1:5" ht="12.75">
      <c r="A106" s="2" t="s">
        <v>1203</v>
      </c>
      <c r="B106" s="2" t="s">
        <v>1204</v>
      </c>
      <c r="C106" s="2" t="s">
        <v>1205</v>
      </c>
      <c r="D106" s="2" t="s">
        <v>1206</v>
      </c>
      <c r="E106" s="2" t="s">
        <v>1207</v>
      </c>
    </row>
    <row r="107" spans="1:5" ht="12.75">
      <c r="A107" s="2" t="s">
        <v>1208</v>
      </c>
      <c r="B107" s="2" t="s">
        <v>1209</v>
      </c>
      <c r="C107" s="2" t="s">
        <v>1210</v>
      </c>
      <c r="D107" s="2" t="s">
        <v>1211</v>
      </c>
      <c r="E107" s="2" t="s">
        <v>1212</v>
      </c>
    </row>
    <row r="108" spans="1:5" ht="12.75">
      <c r="A108" s="2" t="s">
        <v>1213</v>
      </c>
      <c r="B108" s="2" t="s">
        <v>1214</v>
      </c>
      <c r="C108" s="2" t="s">
        <v>1215</v>
      </c>
      <c r="D108" s="2" t="s">
        <v>1216</v>
      </c>
      <c r="E108" s="2" t="s">
        <v>1217</v>
      </c>
    </row>
    <row r="109" spans="1:5" ht="12.75">
      <c r="A109" s="2" t="s">
        <v>1218</v>
      </c>
      <c r="B109" s="2" t="s">
        <v>1219</v>
      </c>
      <c r="C109" s="2" t="s">
        <v>1220</v>
      </c>
      <c r="D109" s="2" t="s">
        <v>1221</v>
      </c>
      <c r="E109" s="2" t="s">
        <v>1222</v>
      </c>
    </row>
    <row r="110" spans="1:5" ht="12.75">
      <c r="A110" s="2" t="s">
        <v>1223</v>
      </c>
      <c r="B110" s="2" t="s">
        <v>1224</v>
      </c>
      <c r="C110" s="2" t="s">
        <v>1225</v>
      </c>
      <c r="D110" s="2" t="s">
        <v>1226</v>
      </c>
      <c r="E110" s="2" t="s">
        <v>1227</v>
      </c>
    </row>
    <row r="111" spans="1:5" ht="12.75">
      <c r="A111" s="2" t="s">
        <v>1228</v>
      </c>
      <c r="B111" s="2" t="s">
        <v>1229</v>
      </c>
      <c r="C111" s="2" t="s">
        <v>1230</v>
      </c>
      <c r="D111" s="2" t="s">
        <v>1231</v>
      </c>
      <c r="E111" s="2" t="s">
        <v>1232</v>
      </c>
    </row>
    <row r="112" spans="1:5" ht="12.75">
      <c r="A112" s="2" t="s">
        <v>1233</v>
      </c>
      <c r="B112" s="2" t="s">
        <v>1234</v>
      </c>
      <c r="C112" s="2" t="s">
        <v>1235</v>
      </c>
      <c r="D112" s="2" t="s">
        <v>1236</v>
      </c>
      <c r="E112" s="2" t="s">
        <v>1237</v>
      </c>
    </row>
    <row r="113" spans="1:5" ht="12.75">
      <c r="A113" s="2" t="s">
        <v>1238</v>
      </c>
      <c r="B113" s="2" t="s">
        <v>1239</v>
      </c>
      <c r="C113" s="2" t="s">
        <v>1240</v>
      </c>
      <c r="D113" s="2" t="s">
        <v>1241</v>
      </c>
      <c r="E113" s="2" t="s">
        <v>1242</v>
      </c>
    </row>
    <row r="114" spans="1:5" ht="12.75">
      <c r="A114" s="2" t="s">
        <v>1243</v>
      </c>
      <c r="B114" s="2" t="s">
        <v>1244</v>
      </c>
      <c r="C114" s="2" t="s">
        <v>1245</v>
      </c>
      <c r="D114" s="2" t="s">
        <v>1246</v>
      </c>
      <c r="E114" s="2" t="s">
        <v>1247</v>
      </c>
    </row>
    <row r="115" spans="1:5" ht="12.75">
      <c r="A115" s="2" t="s">
        <v>1248</v>
      </c>
      <c r="B115" s="2" t="s">
        <v>1249</v>
      </c>
      <c r="C115" s="2" t="s">
        <v>1250</v>
      </c>
      <c r="D115" s="2" t="s">
        <v>1251</v>
      </c>
      <c r="E115" s="2" t="s">
        <v>1252</v>
      </c>
    </row>
    <row r="116" spans="1:5" ht="12.75">
      <c r="A116" s="2" t="s">
        <v>1253</v>
      </c>
      <c r="B116" s="2" t="s">
        <v>1254</v>
      </c>
      <c r="C116" s="2" t="s">
        <v>1255</v>
      </c>
      <c r="D116" s="2" t="s">
        <v>1256</v>
      </c>
      <c r="E116" s="2" t="s">
        <v>1257</v>
      </c>
    </row>
    <row r="117" spans="1:5" ht="12.75">
      <c r="A117" s="2" t="s">
        <v>1258</v>
      </c>
      <c r="B117" s="2" t="s">
        <v>1259</v>
      </c>
      <c r="C117" s="2" t="s">
        <v>1260</v>
      </c>
      <c r="D117" s="2" t="s">
        <v>1261</v>
      </c>
      <c r="E117" s="2" t="s">
        <v>1262</v>
      </c>
    </row>
    <row r="118" spans="1:5" ht="12.75">
      <c r="A118" s="2" t="s">
        <v>1263</v>
      </c>
      <c r="B118" s="2" t="s">
        <v>1264</v>
      </c>
      <c r="C118" s="2" t="s">
        <v>1265</v>
      </c>
      <c r="D118" s="2" t="s">
        <v>1266</v>
      </c>
      <c r="E118" s="2" t="s">
        <v>1267</v>
      </c>
    </row>
    <row r="119" spans="1:5" ht="12.75">
      <c r="A119" s="2" t="s">
        <v>1268</v>
      </c>
      <c r="B119" s="2" t="s">
        <v>1269</v>
      </c>
      <c r="C119" s="2" t="s">
        <v>1270</v>
      </c>
      <c r="D119" s="2" t="s">
        <v>1271</v>
      </c>
      <c r="E119" s="2" t="s">
        <v>1272</v>
      </c>
    </row>
    <row r="120" spans="1:5" ht="12.75">
      <c r="A120" s="2" t="s">
        <v>1273</v>
      </c>
      <c r="B120" s="2" t="s">
        <v>1274</v>
      </c>
      <c r="C120" s="2" t="s">
        <v>1275</v>
      </c>
      <c r="D120" s="2" t="s">
        <v>1276</v>
      </c>
      <c r="E120" s="2" t="s">
        <v>1277</v>
      </c>
    </row>
    <row r="121" spans="1:5" ht="12.75">
      <c r="A121" s="2" t="s">
        <v>1278</v>
      </c>
      <c r="B121" s="2" t="s">
        <v>1279</v>
      </c>
      <c r="C121" s="2" t="s">
        <v>1280</v>
      </c>
      <c r="D121" s="2" t="s">
        <v>1281</v>
      </c>
      <c r="E121" s="2" t="s">
        <v>1282</v>
      </c>
    </row>
    <row r="122" spans="1:5" ht="12.75">
      <c r="A122" s="2" t="s">
        <v>1283</v>
      </c>
      <c r="B122" s="2" t="s">
        <v>1284</v>
      </c>
      <c r="C122" s="2" t="s">
        <v>1285</v>
      </c>
      <c r="D122" s="2" t="s">
        <v>1286</v>
      </c>
      <c r="E122" s="2" t="s">
        <v>1287</v>
      </c>
    </row>
    <row r="123" spans="1:5" ht="12.75">
      <c r="A123" s="2" t="s">
        <v>1288</v>
      </c>
      <c r="B123" s="2" t="s">
        <v>1289</v>
      </c>
      <c r="C123" s="2" t="s">
        <v>1290</v>
      </c>
      <c r="D123" s="2" t="s">
        <v>1291</v>
      </c>
      <c r="E123" s="2" t="s">
        <v>1292</v>
      </c>
    </row>
    <row r="124" spans="1:5" ht="12.75">
      <c r="A124" s="2" t="s">
        <v>1293</v>
      </c>
      <c r="B124" s="2" t="s">
        <v>1294</v>
      </c>
      <c r="C124" s="2" t="s">
        <v>1295</v>
      </c>
      <c r="D124" s="2" t="s">
        <v>1296</v>
      </c>
      <c r="E124" s="2" t="s">
        <v>1297</v>
      </c>
    </row>
    <row r="125" spans="1:5" ht="12.75">
      <c r="A125" s="2" t="s">
        <v>1298</v>
      </c>
      <c r="B125" s="2" t="s">
        <v>1299</v>
      </c>
      <c r="C125" s="2" t="s">
        <v>1300</v>
      </c>
      <c r="D125" s="2" t="s">
        <v>1301</v>
      </c>
      <c r="E125" s="2" t="s">
        <v>1302</v>
      </c>
    </row>
    <row r="126" spans="1:5" ht="12.75">
      <c r="A126" s="2" t="s">
        <v>1303</v>
      </c>
      <c r="B126" s="2" t="s">
        <v>1304</v>
      </c>
      <c r="C126" s="2" t="s">
        <v>1305</v>
      </c>
      <c r="D126" s="2" t="s">
        <v>1306</v>
      </c>
      <c r="E126" s="2" t="s">
        <v>1307</v>
      </c>
    </row>
    <row r="127" spans="1:5" ht="12.75">
      <c r="A127" s="2" t="s">
        <v>1308</v>
      </c>
      <c r="B127" s="2" t="s">
        <v>1309</v>
      </c>
      <c r="C127" s="2" t="s">
        <v>1310</v>
      </c>
      <c r="D127" s="2" t="s">
        <v>1311</v>
      </c>
      <c r="E127" s="2" t="s">
        <v>1312</v>
      </c>
    </row>
    <row r="128" spans="1:5" ht="12.75">
      <c r="A128" s="2" t="s">
        <v>1313</v>
      </c>
      <c r="B128" s="2" t="s">
        <v>1314</v>
      </c>
      <c r="C128" s="2" t="s">
        <v>1315</v>
      </c>
      <c r="D128" s="2" t="s">
        <v>1316</v>
      </c>
      <c r="E128" s="2" t="s">
        <v>1317</v>
      </c>
    </row>
    <row r="129" spans="1:5" ht="12.75">
      <c r="A129" s="2" t="s">
        <v>1318</v>
      </c>
      <c r="B129" s="2" t="s">
        <v>1319</v>
      </c>
      <c r="C129" s="2" t="s">
        <v>1320</v>
      </c>
      <c r="D129" s="2" t="s">
        <v>1321</v>
      </c>
      <c r="E129" s="2" t="s">
        <v>1322</v>
      </c>
    </row>
    <row r="130" spans="1:5" ht="12.75">
      <c r="A130" s="2" t="s">
        <v>1323</v>
      </c>
      <c r="B130" s="2" t="s">
        <v>1324</v>
      </c>
      <c r="C130" s="2" t="s">
        <v>1325</v>
      </c>
      <c r="D130" s="2" t="s">
        <v>1326</v>
      </c>
      <c r="E130" s="2" t="s">
        <v>1327</v>
      </c>
    </row>
    <row r="131" spans="1:5" ht="12.75">
      <c r="A131" s="2" t="s">
        <v>1328</v>
      </c>
      <c r="B131" s="2" t="s">
        <v>1329</v>
      </c>
      <c r="C131" s="2" t="s">
        <v>1330</v>
      </c>
      <c r="D131" s="2" t="s">
        <v>1331</v>
      </c>
      <c r="E131" s="2" t="s">
        <v>1332</v>
      </c>
    </row>
    <row r="132" spans="1:5" ht="12.75">
      <c r="A132" s="2" t="s">
        <v>1333</v>
      </c>
      <c r="B132" s="2" t="s">
        <v>1334</v>
      </c>
      <c r="C132" s="2" t="s">
        <v>1335</v>
      </c>
      <c r="D132" s="2" t="s">
        <v>1336</v>
      </c>
      <c r="E132" s="2" t="s">
        <v>1337</v>
      </c>
    </row>
    <row r="133" spans="1:5" ht="12.75">
      <c r="A133" s="2" t="s">
        <v>1338</v>
      </c>
      <c r="B133" s="2" t="s">
        <v>1339</v>
      </c>
      <c r="C133" s="2" t="s">
        <v>1340</v>
      </c>
      <c r="D133" s="2" t="s">
        <v>1341</v>
      </c>
      <c r="E133" s="2" t="s">
        <v>1342</v>
      </c>
    </row>
    <row r="134" spans="1:5" ht="12.75">
      <c r="A134" s="2" t="s">
        <v>1343</v>
      </c>
      <c r="B134" s="2" t="s">
        <v>1344</v>
      </c>
      <c r="C134" s="2" t="s">
        <v>1345</v>
      </c>
      <c r="D134" s="2" t="s">
        <v>1346</v>
      </c>
      <c r="E134" s="2" t="s">
        <v>1347</v>
      </c>
    </row>
    <row r="135" spans="1:5" ht="12.75">
      <c r="A135" s="2" t="s">
        <v>1348</v>
      </c>
      <c r="B135" s="2" t="s">
        <v>1349</v>
      </c>
      <c r="C135" s="2" t="s">
        <v>1350</v>
      </c>
      <c r="D135" s="2" t="s">
        <v>1351</v>
      </c>
      <c r="E135" s="2" t="s">
        <v>1352</v>
      </c>
    </row>
    <row r="136" spans="1:5" ht="12.75">
      <c r="A136" s="2" t="s">
        <v>1353</v>
      </c>
      <c r="B136" s="2" t="s">
        <v>1354</v>
      </c>
      <c r="C136" s="2" t="s">
        <v>1355</v>
      </c>
      <c r="D136" s="2" t="s">
        <v>1356</v>
      </c>
      <c r="E136" s="2" t="s">
        <v>1357</v>
      </c>
    </row>
    <row r="137" spans="1:5" ht="12.75">
      <c r="A137" s="2" t="s">
        <v>1358</v>
      </c>
      <c r="B137" s="2" t="s">
        <v>1359</v>
      </c>
      <c r="C137" s="2" t="s">
        <v>1360</v>
      </c>
      <c r="D137" s="2" t="s">
        <v>1361</v>
      </c>
      <c r="E137" s="2" t="s">
        <v>1362</v>
      </c>
    </row>
    <row r="138" spans="1:5" ht="12.75">
      <c r="A138" s="2" t="s">
        <v>1363</v>
      </c>
      <c r="B138" s="2" t="s">
        <v>1364</v>
      </c>
      <c r="C138" s="2" t="s">
        <v>1365</v>
      </c>
      <c r="D138" s="2" t="s">
        <v>1366</v>
      </c>
      <c r="E138" s="2" t="s">
        <v>1367</v>
      </c>
    </row>
    <row r="139" spans="1:5" ht="12.75">
      <c r="A139" s="2" t="s">
        <v>1368</v>
      </c>
      <c r="B139" s="2" t="s">
        <v>1369</v>
      </c>
      <c r="C139" s="2" t="s">
        <v>1370</v>
      </c>
      <c r="D139" s="2" t="s">
        <v>1371</v>
      </c>
      <c r="E139" s="2" t="s">
        <v>1372</v>
      </c>
    </row>
    <row r="140" spans="1:5" ht="12.75">
      <c r="A140" s="2" t="s">
        <v>1373</v>
      </c>
      <c r="B140" s="2" t="s">
        <v>1374</v>
      </c>
      <c r="C140" s="2" t="s">
        <v>1375</v>
      </c>
      <c r="D140" s="2" t="s">
        <v>1376</v>
      </c>
      <c r="E140" s="2" t="s">
        <v>1377</v>
      </c>
    </row>
    <row r="141" spans="1:5" ht="12.75">
      <c r="A141" s="2" t="s">
        <v>1378</v>
      </c>
      <c r="B141" s="2" t="s">
        <v>1379</v>
      </c>
      <c r="C141" s="2" t="s">
        <v>1380</v>
      </c>
      <c r="D141" s="2" t="s">
        <v>1381</v>
      </c>
      <c r="E141" s="2" t="s">
        <v>1382</v>
      </c>
    </row>
    <row r="142" spans="1:5" ht="12.75">
      <c r="A142" s="2" t="s">
        <v>1383</v>
      </c>
      <c r="B142" s="2" t="s">
        <v>1384</v>
      </c>
      <c r="C142" s="2" t="s">
        <v>1385</v>
      </c>
      <c r="D142" s="2" t="s">
        <v>1386</v>
      </c>
      <c r="E142" s="2" t="s">
        <v>1387</v>
      </c>
    </row>
    <row r="143" spans="1:5" ht="12.75">
      <c r="A143" s="2" t="s">
        <v>1388</v>
      </c>
      <c r="B143" s="2" t="s">
        <v>1389</v>
      </c>
      <c r="C143" s="2" t="s">
        <v>1390</v>
      </c>
      <c r="D143" s="2" t="s">
        <v>1391</v>
      </c>
      <c r="E143" s="2" t="s">
        <v>1392</v>
      </c>
    </row>
    <row r="144" spans="1:5" ht="12.75">
      <c r="A144" s="2" t="s">
        <v>1393</v>
      </c>
      <c r="B144" s="2" t="s">
        <v>1394</v>
      </c>
      <c r="C144" s="2" t="s">
        <v>1395</v>
      </c>
      <c r="D144" s="2" t="s">
        <v>1396</v>
      </c>
      <c r="E144" s="2" t="s">
        <v>1397</v>
      </c>
    </row>
    <row r="145" spans="1:5" ht="12.75">
      <c r="A145" s="2" t="s">
        <v>1398</v>
      </c>
      <c r="B145" s="2" t="s">
        <v>1399</v>
      </c>
      <c r="C145" s="2" t="s">
        <v>1400</v>
      </c>
      <c r="D145" s="2" t="s">
        <v>1401</v>
      </c>
      <c r="E145" s="2" t="s">
        <v>1402</v>
      </c>
    </row>
    <row r="146" spans="1:5" ht="12.75">
      <c r="A146" s="2" t="s">
        <v>1403</v>
      </c>
      <c r="B146" s="2" t="s">
        <v>1404</v>
      </c>
      <c r="C146" s="2" t="s">
        <v>1405</v>
      </c>
      <c r="D146" s="2" t="s">
        <v>1406</v>
      </c>
      <c r="E146" s="2" t="s">
        <v>1407</v>
      </c>
    </row>
    <row r="147" spans="1:5" ht="12.75">
      <c r="A147" s="2" t="s">
        <v>1408</v>
      </c>
      <c r="B147" s="2" t="s">
        <v>1409</v>
      </c>
      <c r="C147" s="2" t="s">
        <v>1410</v>
      </c>
      <c r="D147" s="2" t="s">
        <v>1411</v>
      </c>
      <c r="E147" s="2" t="s">
        <v>1412</v>
      </c>
    </row>
    <row r="148" spans="1:5" ht="12.75">
      <c r="A148" s="2" t="s">
        <v>1413</v>
      </c>
      <c r="B148" s="2" t="s">
        <v>1414</v>
      </c>
      <c r="C148" s="2" t="s">
        <v>1415</v>
      </c>
      <c r="D148" s="2" t="s">
        <v>1416</v>
      </c>
      <c r="E148" s="2" t="s">
        <v>1417</v>
      </c>
    </row>
    <row r="149" spans="1:5" ht="12.75">
      <c r="A149" s="2" t="s">
        <v>1418</v>
      </c>
      <c r="B149" s="2" t="s">
        <v>1419</v>
      </c>
      <c r="C149" s="2" t="s">
        <v>1420</v>
      </c>
      <c r="D149" s="2" t="s">
        <v>1421</v>
      </c>
      <c r="E149" s="2" t="s">
        <v>1422</v>
      </c>
    </row>
    <row r="150" spans="1:5" ht="12.75">
      <c r="A150" s="2" t="s">
        <v>1423</v>
      </c>
      <c r="B150" s="2" t="s">
        <v>1424</v>
      </c>
      <c r="C150" s="2" t="s">
        <v>1425</v>
      </c>
      <c r="D150" s="2" t="s">
        <v>1426</v>
      </c>
      <c r="E150" s="2" t="s">
        <v>1427</v>
      </c>
    </row>
    <row r="151" spans="1:5" ht="12.75">
      <c r="A151" s="2" t="s">
        <v>1428</v>
      </c>
      <c r="B151" s="2" t="s">
        <v>1429</v>
      </c>
      <c r="C151" s="2" t="s">
        <v>1430</v>
      </c>
      <c r="D151" s="2" t="s">
        <v>1431</v>
      </c>
      <c r="E151" s="2" t="s">
        <v>1432</v>
      </c>
    </row>
    <row r="152" spans="1:5" ht="12.75">
      <c r="A152" s="2" t="s">
        <v>1433</v>
      </c>
      <c r="B152" s="2" t="s">
        <v>1434</v>
      </c>
      <c r="C152" s="2" t="s">
        <v>1435</v>
      </c>
      <c r="D152" s="2" t="s">
        <v>1436</v>
      </c>
      <c r="E152" s="2" t="s">
        <v>1437</v>
      </c>
    </row>
    <row r="153" spans="1:5" ht="12.75">
      <c r="A153" s="2" t="s">
        <v>1438</v>
      </c>
      <c r="B153" s="2" t="s">
        <v>1439</v>
      </c>
      <c r="C153" s="2" t="s">
        <v>1440</v>
      </c>
      <c r="D153" s="2" t="s">
        <v>1441</v>
      </c>
      <c r="E153" s="2" t="s">
        <v>1442</v>
      </c>
    </row>
    <row r="154" spans="1:5" ht="12.75">
      <c r="A154" s="2" t="s">
        <v>1443</v>
      </c>
      <c r="B154" s="2" t="s">
        <v>1444</v>
      </c>
      <c r="C154" s="2" t="s">
        <v>1445</v>
      </c>
      <c r="D154" s="2" t="s">
        <v>1446</v>
      </c>
      <c r="E154" s="2" t="s">
        <v>1447</v>
      </c>
    </row>
    <row r="155" spans="1:5" ht="12.75">
      <c r="A155" s="2" t="s">
        <v>1448</v>
      </c>
      <c r="B155" s="2" t="s">
        <v>1449</v>
      </c>
      <c r="C155" s="2" t="s">
        <v>1450</v>
      </c>
      <c r="D155" s="2" t="s">
        <v>1451</v>
      </c>
      <c r="E155" s="2" t="s">
        <v>1452</v>
      </c>
    </row>
    <row r="156" spans="1:5" ht="12.75">
      <c r="A156" s="2" t="s">
        <v>1453</v>
      </c>
      <c r="B156" s="2" t="s">
        <v>1454</v>
      </c>
      <c r="C156" s="2" t="s">
        <v>1455</v>
      </c>
      <c r="D156" s="2" t="s">
        <v>1456</v>
      </c>
      <c r="E156" s="2" t="s">
        <v>1457</v>
      </c>
    </row>
    <row r="157" spans="1:5" ht="12.75">
      <c r="A157" s="2" t="s">
        <v>1458</v>
      </c>
      <c r="B157" s="2" t="s">
        <v>1459</v>
      </c>
      <c r="C157" s="2" t="s">
        <v>1460</v>
      </c>
      <c r="D157" s="2" t="s">
        <v>1461</v>
      </c>
      <c r="E157" s="2" t="s">
        <v>1462</v>
      </c>
    </row>
    <row r="158" spans="1:5" ht="12.75">
      <c r="A158" s="2" t="s">
        <v>1463</v>
      </c>
      <c r="B158" s="2" t="s">
        <v>1464</v>
      </c>
      <c r="C158" s="2" t="s">
        <v>1465</v>
      </c>
      <c r="D158" s="2" t="s">
        <v>1466</v>
      </c>
      <c r="E158" s="2" t="s">
        <v>1467</v>
      </c>
    </row>
    <row r="159" spans="1:5" ht="12.75">
      <c r="A159" s="2" t="s">
        <v>1468</v>
      </c>
      <c r="B159" s="2" t="s">
        <v>1469</v>
      </c>
      <c r="C159" s="2" t="s">
        <v>1470</v>
      </c>
      <c r="D159" s="2" t="s">
        <v>1471</v>
      </c>
      <c r="E159" s="2" t="s">
        <v>1472</v>
      </c>
    </row>
    <row r="160" spans="1:5" ht="12.75">
      <c r="A160" s="2" t="s">
        <v>1473</v>
      </c>
      <c r="B160" s="2" t="s">
        <v>1474</v>
      </c>
      <c r="C160" s="2" t="s">
        <v>1475</v>
      </c>
      <c r="D160" s="2" t="s">
        <v>1476</v>
      </c>
      <c r="E160" s="2" t="s">
        <v>1477</v>
      </c>
    </row>
    <row r="161" spans="1:5" ht="12.75">
      <c r="A161" s="2" t="s">
        <v>1478</v>
      </c>
      <c r="B161" s="2" t="s">
        <v>1479</v>
      </c>
      <c r="C161" s="2" t="s">
        <v>1480</v>
      </c>
      <c r="D161" s="2" t="s">
        <v>1481</v>
      </c>
      <c r="E161" s="2" t="s">
        <v>1482</v>
      </c>
    </row>
    <row r="162" spans="1:5" ht="12.75">
      <c r="A162" s="2" t="s">
        <v>1483</v>
      </c>
      <c r="B162" s="2" t="s">
        <v>1484</v>
      </c>
      <c r="C162" s="2" t="s">
        <v>1485</v>
      </c>
      <c r="D162" s="2" t="s">
        <v>1486</v>
      </c>
      <c r="E162" s="2" t="s">
        <v>1487</v>
      </c>
    </row>
    <row r="163" spans="1:5" ht="12.75">
      <c r="A163" s="2" t="s">
        <v>1488</v>
      </c>
      <c r="B163" s="2" t="s">
        <v>1489</v>
      </c>
      <c r="C163" s="2" t="s">
        <v>1490</v>
      </c>
      <c r="D163" s="2" t="s">
        <v>1491</v>
      </c>
      <c r="E163" s="2" t="s">
        <v>1492</v>
      </c>
    </row>
    <row r="164" spans="1:5" ht="12.75">
      <c r="A164" s="2" t="s">
        <v>1493</v>
      </c>
      <c r="B164" s="2" t="s">
        <v>1494</v>
      </c>
      <c r="C164" s="2" t="s">
        <v>1495</v>
      </c>
      <c r="D164" s="2" t="s">
        <v>1496</v>
      </c>
      <c r="E164" s="2" t="s">
        <v>1497</v>
      </c>
    </row>
    <row r="165" spans="1:5" ht="12.75">
      <c r="A165" s="2" t="s">
        <v>1498</v>
      </c>
      <c r="B165" s="2" t="s">
        <v>1499</v>
      </c>
      <c r="C165" s="2" t="s">
        <v>1500</v>
      </c>
      <c r="D165" s="2" t="s">
        <v>1501</v>
      </c>
      <c r="E165" s="2" t="s">
        <v>1502</v>
      </c>
    </row>
    <row r="166" spans="1:5" ht="12.75">
      <c r="A166" s="2" t="s">
        <v>1503</v>
      </c>
      <c r="B166" s="2" t="s">
        <v>1504</v>
      </c>
      <c r="C166" s="2" t="s">
        <v>1505</v>
      </c>
      <c r="D166" s="2" t="s">
        <v>1506</v>
      </c>
      <c r="E166" s="2" t="s">
        <v>1507</v>
      </c>
    </row>
    <row r="167" spans="1:5" ht="12.75">
      <c r="A167" s="2" t="s">
        <v>1508</v>
      </c>
      <c r="B167" s="2" t="s">
        <v>1509</v>
      </c>
      <c r="C167" s="2" t="s">
        <v>1510</v>
      </c>
      <c r="D167" s="2" t="s">
        <v>1511</v>
      </c>
      <c r="E167" s="2" t="s">
        <v>1512</v>
      </c>
    </row>
    <row r="168" spans="1:5" ht="12.75">
      <c r="A168" s="2" t="s">
        <v>1513</v>
      </c>
      <c r="B168" s="2" t="s">
        <v>1514</v>
      </c>
      <c r="C168" s="2" t="s">
        <v>1515</v>
      </c>
      <c r="D168" s="2" t="s">
        <v>1516</v>
      </c>
      <c r="E168" s="2" t="s">
        <v>1517</v>
      </c>
    </row>
    <row r="169" spans="1:5" ht="12.75">
      <c r="A169" s="2" t="s">
        <v>1518</v>
      </c>
      <c r="B169" s="2" t="s">
        <v>1519</v>
      </c>
      <c r="C169" s="2" t="s">
        <v>1520</v>
      </c>
      <c r="D169" s="2" t="s">
        <v>1521</v>
      </c>
      <c r="E169" s="2" t="s">
        <v>1522</v>
      </c>
    </row>
    <row r="170" spans="1:5" ht="12.75">
      <c r="A170" s="2" t="s">
        <v>1523</v>
      </c>
      <c r="B170" s="2" t="s">
        <v>1524</v>
      </c>
      <c r="C170" s="2" t="s">
        <v>1525</v>
      </c>
      <c r="D170" s="2" t="s">
        <v>1526</v>
      </c>
      <c r="E170" s="2" t="s">
        <v>1527</v>
      </c>
    </row>
    <row r="171" spans="1:5" ht="12.75">
      <c r="A171" s="2" t="s">
        <v>1528</v>
      </c>
      <c r="B171" s="2" t="s">
        <v>1529</v>
      </c>
      <c r="C171" s="2" t="s">
        <v>1530</v>
      </c>
      <c r="D171" s="2" t="s">
        <v>1531</v>
      </c>
      <c r="E171" s="2" t="s">
        <v>1532</v>
      </c>
    </row>
    <row r="172" spans="1:5" ht="12.75">
      <c r="A172" s="2" t="s">
        <v>1533</v>
      </c>
      <c r="B172" s="2" t="s">
        <v>1534</v>
      </c>
      <c r="C172" s="2" t="s">
        <v>1535</v>
      </c>
      <c r="D172" s="2" t="s">
        <v>1536</v>
      </c>
      <c r="E172" s="2" t="s">
        <v>1537</v>
      </c>
    </row>
    <row r="173" spans="1:5" ht="12.75">
      <c r="A173" s="2" t="s">
        <v>1538</v>
      </c>
      <c r="B173" s="2" t="s">
        <v>1539</v>
      </c>
      <c r="C173" s="2" t="s">
        <v>1540</v>
      </c>
      <c r="D173" s="2" t="s">
        <v>1541</v>
      </c>
      <c r="E173" s="2" t="s">
        <v>1542</v>
      </c>
    </row>
    <row r="174" spans="1:5" ht="12.75">
      <c r="A174" s="2" t="s">
        <v>1543</v>
      </c>
      <c r="B174" s="2" t="s">
        <v>1544</v>
      </c>
      <c r="C174" s="2" t="s">
        <v>1545</v>
      </c>
      <c r="D174" s="2" t="s">
        <v>1546</v>
      </c>
      <c r="E174" s="2" t="s">
        <v>1547</v>
      </c>
    </row>
    <row r="175" spans="1:5" ht="12.75">
      <c r="A175" s="2" t="s">
        <v>1548</v>
      </c>
      <c r="B175" s="2" t="s">
        <v>1549</v>
      </c>
      <c r="C175" s="2" t="s">
        <v>1550</v>
      </c>
      <c r="D175" s="2" t="s">
        <v>1551</v>
      </c>
      <c r="E175" s="2" t="s">
        <v>1552</v>
      </c>
    </row>
    <row r="176" spans="1:5" ht="12.75">
      <c r="A176" s="2" t="s">
        <v>1553</v>
      </c>
      <c r="B176" s="2" t="s">
        <v>1554</v>
      </c>
      <c r="C176" s="2" t="s">
        <v>1555</v>
      </c>
      <c r="D176" s="2" t="s">
        <v>1556</v>
      </c>
      <c r="E176" s="2" t="s">
        <v>1557</v>
      </c>
    </row>
    <row r="177" spans="1:5" ht="12.75">
      <c r="A177" s="2" t="s">
        <v>1558</v>
      </c>
      <c r="B177" s="2" t="s">
        <v>1559</v>
      </c>
      <c r="C177" s="2" t="s">
        <v>1560</v>
      </c>
      <c r="D177" s="2" t="s">
        <v>1561</v>
      </c>
      <c r="E177" s="2" t="s">
        <v>1562</v>
      </c>
    </row>
    <row r="178" spans="1:5" ht="12.75">
      <c r="A178" s="2" t="s">
        <v>1563</v>
      </c>
      <c r="B178" s="2" t="s">
        <v>1564</v>
      </c>
      <c r="C178" s="2" t="s">
        <v>1565</v>
      </c>
      <c r="D178" s="2" t="s">
        <v>1566</v>
      </c>
      <c r="E178" s="2" t="s">
        <v>1567</v>
      </c>
    </row>
    <row r="179" spans="1:5" ht="12.75">
      <c r="A179" s="2" t="s">
        <v>1568</v>
      </c>
      <c r="B179" s="2" t="s">
        <v>1569</v>
      </c>
      <c r="C179" s="2" t="s">
        <v>1570</v>
      </c>
      <c r="D179" s="2" t="s">
        <v>1571</v>
      </c>
      <c r="E179" s="2" t="s">
        <v>1572</v>
      </c>
    </row>
    <row r="180" spans="1:5" ht="12.75">
      <c r="A180" s="2" t="s">
        <v>1573</v>
      </c>
      <c r="B180" s="2" t="s">
        <v>1574</v>
      </c>
      <c r="C180" s="2" t="s">
        <v>1575</v>
      </c>
      <c r="D180" s="2" t="s">
        <v>1576</v>
      </c>
      <c r="E180" s="2" t="s">
        <v>1577</v>
      </c>
    </row>
    <row r="181" spans="1:5" ht="12.75">
      <c r="A181" s="2" t="s">
        <v>1578</v>
      </c>
      <c r="B181" s="2" t="s">
        <v>1579</v>
      </c>
      <c r="C181" s="2" t="s">
        <v>1580</v>
      </c>
      <c r="D181" s="2" t="s">
        <v>1581</v>
      </c>
      <c r="E181" s="2" t="s">
        <v>1582</v>
      </c>
    </row>
    <row r="182" spans="1:5" ht="12.75">
      <c r="A182" s="2" t="s">
        <v>1583</v>
      </c>
      <c r="B182" s="2" t="s">
        <v>1584</v>
      </c>
      <c r="C182" s="2" t="s">
        <v>1585</v>
      </c>
      <c r="D182" s="2" t="s">
        <v>1586</v>
      </c>
      <c r="E182" s="2" t="s">
        <v>1587</v>
      </c>
    </row>
    <row r="183" spans="1:5" ht="12.75">
      <c r="A183" s="2" t="s">
        <v>1588</v>
      </c>
      <c r="B183" s="2" t="s">
        <v>1589</v>
      </c>
      <c r="C183" s="2" t="s">
        <v>1590</v>
      </c>
      <c r="D183" s="2" t="s">
        <v>1591</v>
      </c>
      <c r="E183" s="2" t="s">
        <v>1592</v>
      </c>
    </row>
    <row r="184" spans="1:5" ht="12.75">
      <c r="A184" s="2" t="s">
        <v>1593</v>
      </c>
      <c r="B184" s="2" t="s">
        <v>1594</v>
      </c>
      <c r="C184" s="2" t="s">
        <v>1595</v>
      </c>
      <c r="D184" s="2" t="s">
        <v>1596</v>
      </c>
      <c r="E184" s="2" t="s">
        <v>1597</v>
      </c>
    </row>
    <row r="185" spans="1:5" ht="12.75">
      <c r="A185" s="2" t="s">
        <v>1598</v>
      </c>
      <c r="B185" s="2" t="s">
        <v>1599</v>
      </c>
      <c r="C185" s="2" t="s">
        <v>1600</v>
      </c>
      <c r="D185" s="2" t="s">
        <v>1601</v>
      </c>
      <c r="E185" s="2" t="s">
        <v>1602</v>
      </c>
    </row>
    <row r="186" spans="1:5" ht="12.75">
      <c r="A186" s="2" t="s">
        <v>1603</v>
      </c>
      <c r="B186" s="2" t="s">
        <v>1604</v>
      </c>
      <c r="C186" s="2" t="s">
        <v>1605</v>
      </c>
      <c r="D186" s="2" t="s">
        <v>1606</v>
      </c>
      <c r="E186" s="2" t="s">
        <v>1607</v>
      </c>
    </row>
    <row r="187" spans="1:5" ht="12.75">
      <c r="A187" s="2" t="s">
        <v>1608</v>
      </c>
      <c r="B187" s="2" t="s">
        <v>1609</v>
      </c>
      <c r="C187" s="2" t="s">
        <v>1610</v>
      </c>
      <c r="D187" s="2" t="s">
        <v>1611</v>
      </c>
      <c r="E187" s="2" t="s">
        <v>1612</v>
      </c>
    </row>
    <row r="188" spans="1:5" ht="12.75">
      <c r="A188" s="2" t="s">
        <v>1613</v>
      </c>
      <c r="B188" s="2" t="s">
        <v>1614</v>
      </c>
      <c r="C188" s="2" t="s">
        <v>1615</v>
      </c>
      <c r="D188" s="2" t="s">
        <v>1616</v>
      </c>
      <c r="E188" s="2" t="s">
        <v>1617</v>
      </c>
    </row>
    <row r="189" spans="1:5" ht="12.75">
      <c r="A189" s="2" t="s">
        <v>1618</v>
      </c>
      <c r="B189" s="2" t="s">
        <v>1156</v>
      </c>
      <c r="C189" s="2" t="s">
        <v>1157</v>
      </c>
      <c r="D189" s="2" t="s">
        <v>1158</v>
      </c>
      <c r="E189" s="2" t="s">
        <v>1159</v>
      </c>
    </row>
    <row r="190" spans="1:5" ht="12.75">
      <c r="A190" s="2" t="s">
        <v>1619</v>
      </c>
      <c r="B190" s="2" t="s">
        <v>1156</v>
      </c>
      <c r="C190" s="2" t="s">
        <v>1161</v>
      </c>
      <c r="D190" s="2" t="s">
        <v>1162</v>
      </c>
      <c r="E190" s="2" t="s">
        <v>1163</v>
      </c>
    </row>
    <row r="191" spans="1:5" ht="12.75">
      <c r="A191" s="2" t="s">
        <v>1620</v>
      </c>
      <c r="B191" s="2" t="s">
        <v>1156</v>
      </c>
      <c r="C191" s="2" t="s">
        <v>1165</v>
      </c>
      <c r="D191" s="2" t="s">
        <v>1166</v>
      </c>
      <c r="E191" s="2" t="s">
        <v>1167</v>
      </c>
    </row>
    <row r="192" spans="1:5" ht="12.75">
      <c r="A192" s="2" t="s">
        <v>1621</v>
      </c>
      <c r="B192" s="2" t="s">
        <v>1156</v>
      </c>
      <c r="C192" s="2" t="s">
        <v>1169</v>
      </c>
      <c r="D192" s="2" t="s">
        <v>1170</v>
      </c>
      <c r="E192" s="2" t="s">
        <v>1171</v>
      </c>
    </row>
    <row r="193" spans="1:5" ht="12.75">
      <c r="A193" s="2" t="s">
        <v>1622</v>
      </c>
      <c r="B193" s="2" t="s">
        <v>1156</v>
      </c>
      <c r="C193" s="2" t="s">
        <v>1173</v>
      </c>
      <c r="D193" s="2" t="s">
        <v>1156</v>
      </c>
      <c r="E193" s="2" t="s">
        <v>1156</v>
      </c>
    </row>
    <row r="194" spans="1:5" ht="12.75">
      <c r="A194" s="2" t="s">
        <v>1623</v>
      </c>
      <c r="B194" s="2" t="s">
        <v>1156</v>
      </c>
      <c r="C194" s="2" t="s">
        <v>1173</v>
      </c>
      <c r="D194" s="2" t="s">
        <v>1156</v>
      </c>
      <c r="E194" s="2" t="s">
        <v>1156</v>
      </c>
    </row>
    <row r="195" spans="1:5" ht="12.75">
      <c r="A195" s="2" t="s">
        <v>1624</v>
      </c>
      <c r="B195" s="2" t="s">
        <v>1156</v>
      </c>
      <c r="C195" s="2" t="s">
        <v>1176</v>
      </c>
      <c r="D195" s="2" t="s">
        <v>1156</v>
      </c>
      <c r="E195" s="2" t="s">
        <v>1156</v>
      </c>
    </row>
    <row r="196" spans="1:5" ht="12.75">
      <c r="A196" s="2" t="s">
        <v>1625</v>
      </c>
      <c r="B196" s="2" t="s">
        <v>1156</v>
      </c>
      <c r="C196" s="2" t="s">
        <v>1176</v>
      </c>
      <c r="D196" s="2" t="s">
        <v>1156</v>
      </c>
      <c r="E196" s="2" t="s">
        <v>1156</v>
      </c>
    </row>
    <row r="199" spans="1:8" s="1" customFormat="1" ht="12.75">
      <c r="A199" s="3"/>
      <c r="B199" s="3" t="s">
        <v>711</v>
      </c>
      <c r="C199" s="3" t="s">
        <v>712</v>
      </c>
      <c r="D199" s="3" t="s">
        <v>713</v>
      </c>
      <c r="E199" s="3" t="s">
        <v>714</v>
      </c>
      <c r="F199" s="3"/>
      <c r="G199" s="3"/>
      <c r="H199" s="3"/>
    </row>
    <row r="200" spans="1:5" ht="12.75">
      <c r="A200" s="2" t="s">
        <v>1626</v>
      </c>
      <c r="B200" s="2" t="s">
        <v>1627</v>
      </c>
      <c r="C200" s="2" t="s">
        <v>1628</v>
      </c>
      <c r="D200" s="2" t="s">
        <v>1629</v>
      </c>
      <c r="E200" s="2" t="s">
        <v>1630</v>
      </c>
    </row>
    <row r="201" spans="1:5" ht="12.75">
      <c r="A201" s="2" t="s">
        <v>1631</v>
      </c>
      <c r="B201" s="2" t="s">
        <v>1632</v>
      </c>
      <c r="C201" s="2" t="s">
        <v>1633</v>
      </c>
      <c r="D201" s="2" t="s">
        <v>1634</v>
      </c>
      <c r="E201" s="2" t="s">
        <v>1635</v>
      </c>
    </row>
    <row r="202" spans="1:5" ht="12.75">
      <c r="A202" s="2" t="s">
        <v>1636</v>
      </c>
      <c r="B202" s="2" t="s">
        <v>1637</v>
      </c>
      <c r="C202" s="2" t="s">
        <v>1638</v>
      </c>
      <c r="D202" s="2" t="s">
        <v>1639</v>
      </c>
      <c r="E202" s="2" t="s">
        <v>1640</v>
      </c>
    </row>
    <row r="203" spans="1:5" ht="12.75">
      <c r="A203" s="2" t="s">
        <v>1641</v>
      </c>
      <c r="B203" s="2" t="s">
        <v>1642</v>
      </c>
      <c r="C203" s="2" t="s">
        <v>1643</v>
      </c>
      <c r="D203" s="2" t="s">
        <v>1644</v>
      </c>
      <c r="E203" s="2" t="s">
        <v>1645</v>
      </c>
    </row>
    <row r="204" spans="1:5" ht="12.75">
      <c r="A204" s="2" t="s">
        <v>1646</v>
      </c>
      <c r="B204" s="2" t="s">
        <v>1647</v>
      </c>
      <c r="C204" s="2" t="s">
        <v>1648</v>
      </c>
      <c r="D204" s="2" t="s">
        <v>1649</v>
      </c>
      <c r="E204" s="2" t="s">
        <v>1650</v>
      </c>
    </row>
    <row r="205" spans="1:5" ht="12.75">
      <c r="A205" s="2" t="s">
        <v>1651</v>
      </c>
      <c r="B205" s="2" t="s">
        <v>1652</v>
      </c>
      <c r="C205" s="2" t="s">
        <v>1653</v>
      </c>
      <c r="D205" s="2" t="s">
        <v>1654</v>
      </c>
      <c r="E205" s="2" t="s">
        <v>1655</v>
      </c>
    </row>
    <row r="206" spans="1:5" ht="12.75">
      <c r="A206" s="2" t="s">
        <v>1656</v>
      </c>
      <c r="B206" s="2" t="s">
        <v>1657</v>
      </c>
      <c r="C206" s="2" t="s">
        <v>1658</v>
      </c>
      <c r="D206" s="2" t="s">
        <v>1659</v>
      </c>
      <c r="E206" s="2" t="s">
        <v>1660</v>
      </c>
    </row>
    <row r="207" spans="1:5" ht="12.75">
      <c r="A207" s="2" t="s">
        <v>1661</v>
      </c>
      <c r="B207" s="2" t="s">
        <v>1662</v>
      </c>
      <c r="C207" s="2" t="s">
        <v>1663</v>
      </c>
      <c r="D207" s="2" t="s">
        <v>1664</v>
      </c>
      <c r="E207" s="2" t="s">
        <v>1665</v>
      </c>
    </row>
    <row r="208" spans="1:5" ht="12.75">
      <c r="A208" s="2" t="s">
        <v>1666</v>
      </c>
      <c r="B208" s="2" t="s">
        <v>1667</v>
      </c>
      <c r="C208" s="2" t="s">
        <v>1668</v>
      </c>
      <c r="D208" s="2" t="s">
        <v>1669</v>
      </c>
      <c r="E208" s="2" t="s">
        <v>1670</v>
      </c>
    </row>
    <row r="209" spans="1:5" ht="12.75">
      <c r="A209" s="2" t="s">
        <v>1671</v>
      </c>
      <c r="B209" s="2" t="s">
        <v>1672</v>
      </c>
      <c r="C209" s="2" t="s">
        <v>1673</v>
      </c>
      <c r="D209" s="2" t="s">
        <v>1674</v>
      </c>
      <c r="E209" s="2" t="s">
        <v>1675</v>
      </c>
    </row>
    <row r="210" spans="1:5" ht="12.75">
      <c r="A210" s="2" t="s">
        <v>1676</v>
      </c>
      <c r="B210" s="2" t="s">
        <v>1677</v>
      </c>
      <c r="C210" s="2" t="s">
        <v>1678</v>
      </c>
      <c r="D210" s="2" t="s">
        <v>1679</v>
      </c>
      <c r="E210" s="2" t="s">
        <v>1680</v>
      </c>
    </row>
    <row r="211" spans="1:5" ht="12.75">
      <c r="A211" s="2" t="s">
        <v>1681</v>
      </c>
      <c r="B211" s="2" t="s">
        <v>1682</v>
      </c>
      <c r="C211" s="2" t="s">
        <v>1683</v>
      </c>
      <c r="D211" s="2" t="s">
        <v>1684</v>
      </c>
      <c r="E211" s="2" t="s">
        <v>1685</v>
      </c>
    </row>
    <row r="212" spans="1:5" ht="12.75">
      <c r="A212" s="2" t="s">
        <v>1686</v>
      </c>
      <c r="B212" s="2" t="s">
        <v>1687</v>
      </c>
      <c r="C212" s="2" t="s">
        <v>1688</v>
      </c>
      <c r="D212" s="2" t="s">
        <v>1689</v>
      </c>
      <c r="E212" s="2" t="s">
        <v>1690</v>
      </c>
    </row>
    <row r="213" spans="1:5" ht="12.75">
      <c r="A213" s="2" t="s">
        <v>1691</v>
      </c>
      <c r="B213" s="2" t="s">
        <v>1692</v>
      </c>
      <c r="C213" s="2" t="s">
        <v>1693</v>
      </c>
      <c r="D213" s="2" t="s">
        <v>1694</v>
      </c>
      <c r="E213" s="2" t="s">
        <v>1695</v>
      </c>
    </row>
    <row r="214" spans="1:5" ht="12.75">
      <c r="A214" s="2" t="s">
        <v>1696</v>
      </c>
      <c r="B214" s="2" t="s">
        <v>1697</v>
      </c>
      <c r="C214" s="2" t="s">
        <v>1698</v>
      </c>
      <c r="D214" s="2" t="s">
        <v>1699</v>
      </c>
      <c r="E214" s="2" t="s">
        <v>1700</v>
      </c>
    </row>
    <row r="215" spans="1:5" ht="12.75">
      <c r="A215" s="2" t="s">
        <v>1701</v>
      </c>
      <c r="B215" s="2" t="s">
        <v>1702</v>
      </c>
      <c r="C215" s="2" t="s">
        <v>1703</v>
      </c>
      <c r="D215" s="2" t="s">
        <v>1704</v>
      </c>
      <c r="E215" s="2" t="s">
        <v>1705</v>
      </c>
    </row>
    <row r="216" spans="1:5" ht="12.75">
      <c r="A216" s="2" t="s">
        <v>1706</v>
      </c>
      <c r="B216" s="2" t="s">
        <v>1707</v>
      </c>
      <c r="C216" s="2" t="s">
        <v>1708</v>
      </c>
      <c r="D216" s="2" t="s">
        <v>1709</v>
      </c>
      <c r="E216" s="2" t="s">
        <v>1710</v>
      </c>
    </row>
    <row r="217" spans="1:5" ht="12.75">
      <c r="A217" s="2" t="s">
        <v>1711</v>
      </c>
      <c r="B217" s="2" t="s">
        <v>1712</v>
      </c>
      <c r="C217" s="2" t="s">
        <v>1713</v>
      </c>
      <c r="D217" s="2" t="s">
        <v>1714</v>
      </c>
      <c r="E217" s="2" t="s">
        <v>1715</v>
      </c>
    </row>
    <row r="218" spans="1:5" ht="12.75">
      <c r="A218" s="2" t="s">
        <v>1716</v>
      </c>
      <c r="B218" s="2" t="s">
        <v>1717</v>
      </c>
      <c r="C218" s="2" t="s">
        <v>1718</v>
      </c>
      <c r="D218" s="2" t="s">
        <v>1719</v>
      </c>
      <c r="E218" s="2" t="s">
        <v>1720</v>
      </c>
    </row>
    <row r="219" spans="1:5" ht="12.75">
      <c r="A219" s="2" t="s">
        <v>1721</v>
      </c>
      <c r="B219" s="2" t="s">
        <v>1722</v>
      </c>
      <c r="C219" s="2" t="s">
        <v>1723</v>
      </c>
      <c r="D219" s="2" t="s">
        <v>1724</v>
      </c>
      <c r="E219" s="2" t="s">
        <v>1725</v>
      </c>
    </row>
    <row r="220" spans="1:5" ht="12.75">
      <c r="A220" s="2" t="s">
        <v>1726</v>
      </c>
      <c r="B220" s="2" t="s">
        <v>1727</v>
      </c>
      <c r="C220" s="2" t="s">
        <v>1728</v>
      </c>
      <c r="D220" s="2" t="s">
        <v>1729</v>
      </c>
      <c r="E220" s="2" t="s">
        <v>1730</v>
      </c>
    </row>
    <row r="221" spans="1:5" ht="12.75">
      <c r="A221" s="2" t="s">
        <v>1731</v>
      </c>
      <c r="B221" s="2" t="s">
        <v>1732</v>
      </c>
      <c r="C221" s="2" t="s">
        <v>1733</v>
      </c>
      <c r="D221" s="2" t="s">
        <v>1734</v>
      </c>
      <c r="E221" s="2" t="s">
        <v>1735</v>
      </c>
    </row>
    <row r="222" spans="1:5" ht="12.75">
      <c r="A222" s="2" t="s">
        <v>1736</v>
      </c>
      <c r="B222" s="2" t="s">
        <v>1737</v>
      </c>
      <c r="C222" s="2" t="s">
        <v>1738</v>
      </c>
      <c r="D222" s="2" t="s">
        <v>1739</v>
      </c>
      <c r="E222" s="2" t="s">
        <v>1740</v>
      </c>
    </row>
    <row r="223" spans="1:5" ht="12.75">
      <c r="A223" s="2" t="s">
        <v>1741</v>
      </c>
      <c r="B223" s="2" t="s">
        <v>1742</v>
      </c>
      <c r="C223" s="2" t="s">
        <v>1743</v>
      </c>
      <c r="D223" s="2" t="s">
        <v>1744</v>
      </c>
      <c r="E223" s="2" t="s">
        <v>1745</v>
      </c>
    </row>
    <row r="224" spans="1:5" ht="12.75">
      <c r="A224" s="2" t="s">
        <v>1746</v>
      </c>
      <c r="B224" s="2" t="s">
        <v>1747</v>
      </c>
      <c r="C224" s="2" t="s">
        <v>1748</v>
      </c>
      <c r="D224" s="2" t="s">
        <v>1749</v>
      </c>
      <c r="E224" s="2" t="s">
        <v>1750</v>
      </c>
    </row>
    <row r="225" spans="1:5" ht="12.75">
      <c r="A225" s="2" t="s">
        <v>1751</v>
      </c>
      <c r="B225" s="2" t="s">
        <v>1752</v>
      </c>
      <c r="C225" s="2" t="s">
        <v>1753</v>
      </c>
      <c r="D225" s="2" t="s">
        <v>1754</v>
      </c>
      <c r="E225" s="2" t="s">
        <v>1755</v>
      </c>
    </row>
    <row r="226" spans="1:5" ht="12.75">
      <c r="A226" s="2" t="s">
        <v>1756</v>
      </c>
      <c r="B226" s="2" t="s">
        <v>1757</v>
      </c>
      <c r="C226" s="2" t="s">
        <v>1758</v>
      </c>
      <c r="D226" s="2" t="s">
        <v>1759</v>
      </c>
      <c r="E226" s="2" t="s">
        <v>1760</v>
      </c>
    </row>
    <row r="227" spans="1:5" ht="12.75">
      <c r="A227" s="2" t="s">
        <v>1761</v>
      </c>
      <c r="B227" s="2" t="s">
        <v>1762</v>
      </c>
      <c r="C227" s="2" t="s">
        <v>1763</v>
      </c>
      <c r="D227" s="2" t="s">
        <v>1764</v>
      </c>
      <c r="E227" s="2" t="s">
        <v>1765</v>
      </c>
    </row>
    <row r="228" spans="1:5" ht="12.75">
      <c r="A228" s="2" t="s">
        <v>1766</v>
      </c>
      <c r="B228" s="2" t="s">
        <v>1767</v>
      </c>
      <c r="C228" s="2" t="s">
        <v>1768</v>
      </c>
      <c r="D228" s="2" t="s">
        <v>1769</v>
      </c>
      <c r="E228" s="2" t="s">
        <v>1770</v>
      </c>
    </row>
    <row r="229" spans="1:5" ht="12.75">
      <c r="A229" s="2" t="s">
        <v>1771</v>
      </c>
      <c r="B229" s="2" t="s">
        <v>1772</v>
      </c>
      <c r="C229" s="2" t="s">
        <v>1773</v>
      </c>
      <c r="D229" s="2" t="s">
        <v>1774</v>
      </c>
      <c r="E229" s="2" t="s">
        <v>1775</v>
      </c>
    </row>
    <row r="230" spans="1:5" ht="12.75">
      <c r="A230" s="2" t="s">
        <v>1776</v>
      </c>
      <c r="B230" s="2" t="s">
        <v>1777</v>
      </c>
      <c r="C230" s="2" t="s">
        <v>1778</v>
      </c>
      <c r="D230" s="2" t="s">
        <v>1779</v>
      </c>
      <c r="E230" s="2" t="s">
        <v>1780</v>
      </c>
    </row>
    <row r="231" spans="1:5" ht="12.75">
      <c r="A231" s="2" t="s">
        <v>1781</v>
      </c>
      <c r="B231" s="2" t="s">
        <v>1782</v>
      </c>
      <c r="C231" s="2" t="s">
        <v>1783</v>
      </c>
      <c r="D231" s="2" t="s">
        <v>1784</v>
      </c>
      <c r="E231" s="2" t="s">
        <v>1785</v>
      </c>
    </row>
    <row r="232" spans="1:5" ht="12.75">
      <c r="A232" s="2" t="s">
        <v>1786</v>
      </c>
      <c r="B232" s="2" t="s">
        <v>1787</v>
      </c>
      <c r="C232" s="2" t="s">
        <v>1788</v>
      </c>
      <c r="D232" s="2" t="s">
        <v>1789</v>
      </c>
      <c r="E232" s="2" t="s">
        <v>1790</v>
      </c>
    </row>
    <row r="233" spans="1:5" ht="12.75">
      <c r="A233" s="2" t="s">
        <v>1791</v>
      </c>
      <c r="B233" s="2" t="s">
        <v>1792</v>
      </c>
      <c r="C233" s="2" t="s">
        <v>1793</v>
      </c>
      <c r="D233" s="2" t="s">
        <v>1794</v>
      </c>
      <c r="E233" s="2" t="s">
        <v>1795</v>
      </c>
    </row>
    <row r="234" spans="1:5" ht="12.75">
      <c r="A234" s="2" t="s">
        <v>1796</v>
      </c>
      <c r="B234" s="2" t="s">
        <v>1797</v>
      </c>
      <c r="C234" s="2" t="s">
        <v>1798</v>
      </c>
      <c r="D234" s="2" t="s">
        <v>1799</v>
      </c>
      <c r="E234" s="2" t="s">
        <v>1800</v>
      </c>
    </row>
    <row r="235" spans="1:5" ht="12.75">
      <c r="A235" s="2" t="s">
        <v>1801</v>
      </c>
      <c r="B235" s="2" t="s">
        <v>1802</v>
      </c>
      <c r="C235" s="2" t="s">
        <v>1803</v>
      </c>
      <c r="D235" s="2" t="s">
        <v>1804</v>
      </c>
      <c r="E235" s="2" t="s">
        <v>1805</v>
      </c>
    </row>
    <row r="236" spans="1:5" ht="12.75">
      <c r="A236" s="2" t="s">
        <v>1806</v>
      </c>
      <c r="B236" s="2" t="s">
        <v>1807</v>
      </c>
      <c r="C236" s="2" t="s">
        <v>1808</v>
      </c>
      <c r="D236" s="2" t="s">
        <v>1809</v>
      </c>
      <c r="E236" s="2" t="s">
        <v>1810</v>
      </c>
    </row>
    <row r="237" spans="1:5" ht="12.75">
      <c r="A237" s="2" t="s">
        <v>1811</v>
      </c>
      <c r="B237" s="2" t="s">
        <v>1812</v>
      </c>
      <c r="C237" s="2" t="s">
        <v>1813</v>
      </c>
      <c r="D237" s="2" t="s">
        <v>1814</v>
      </c>
      <c r="E237" s="2" t="s">
        <v>1815</v>
      </c>
    </row>
    <row r="238" spans="1:5" ht="12.75">
      <c r="A238" s="2" t="s">
        <v>1816</v>
      </c>
      <c r="B238" s="2" t="s">
        <v>1817</v>
      </c>
      <c r="C238" s="2" t="s">
        <v>1818</v>
      </c>
      <c r="D238" s="2" t="s">
        <v>1819</v>
      </c>
      <c r="E238" s="2" t="s">
        <v>1820</v>
      </c>
    </row>
    <row r="239" spans="1:5" ht="12.75">
      <c r="A239" s="2" t="s">
        <v>1821</v>
      </c>
      <c r="B239" s="2" t="s">
        <v>1822</v>
      </c>
      <c r="C239" s="2" t="s">
        <v>1823</v>
      </c>
      <c r="D239" s="2" t="s">
        <v>1824</v>
      </c>
      <c r="E239" s="2" t="s">
        <v>1825</v>
      </c>
    </row>
    <row r="240" spans="1:5" ht="12.75">
      <c r="A240" s="2" t="s">
        <v>1826</v>
      </c>
      <c r="B240" s="2" t="s">
        <v>1827</v>
      </c>
      <c r="C240" s="2" t="s">
        <v>1828</v>
      </c>
      <c r="D240" s="2" t="s">
        <v>1829</v>
      </c>
      <c r="E240" s="2" t="s">
        <v>1830</v>
      </c>
    </row>
    <row r="241" spans="1:5" ht="12.75">
      <c r="A241" s="2" t="s">
        <v>1831</v>
      </c>
      <c r="B241" s="2" t="s">
        <v>1832</v>
      </c>
      <c r="C241" s="2" t="s">
        <v>1833</v>
      </c>
      <c r="D241" s="2" t="s">
        <v>1834</v>
      </c>
      <c r="E241" s="2" t="s">
        <v>1835</v>
      </c>
    </row>
    <row r="242" spans="1:5" ht="12.75">
      <c r="A242" s="2" t="s">
        <v>1836</v>
      </c>
      <c r="B242" s="2" t="s">
        <v>1837</v>
      </c>
      <c r="C242" s="2" t="s">
        <v>1838</v>
      </c>
      <c r="D242" s="2" t="s">
        <v>1839</v>
      </c>
      <c r="E242" s="2" t="s">
        <v>1840</v>
      </c>
    </row>
    <row r="243" spans="1:5" ht="12.75">
      <c r="A243" s="2" t="s">
        <v>1841</v>
      </c>
      <c r="B243" s="2" t="s">
        <v>1842</v>
      </c>
      <c r="C243" s="2" t="s">
        <v>1843</v>
      </c>
      <c r="D243" s="2" t="s">
        <v>1844</v>
      </c>
      <c r="E243" s="2" t="s">
        <v>1845</v>
      </c>
    </row>
    <row r="244" spans="1:5" ht="12.75">
      <c r="A244" s="2" t="s">
        <v>1846</v>
      </c>
      <c r="B244" s="2" t="s">
        <v>1847</v>
      </c>
      <c r="C244" s="2" t="s">
        <v>1848</v>
      </c>
      <c r="D244" s="2" t="s">
        <v>1849</v>
      </c>
      <c r="E244" s="2" t="s">
        <v>1850</v>
      </c>
    </row>
    <row r="245" spans="1:5" ht="12.75">
      <c r="A245" s="2" t="s">
        <v>1851</v>
      </c>
      <c r="B245" s="2" t="s">
        <v>1852</v>
      </c>
      <c r="C245" s="2" t="s">
        <v>1853</v>
      </c>
      <c r="D245" s="2" t="s">
        <v>1854</v>
      </c>
      <c r="E245" s="2" t="s">
        <v>1855</v>
      </c>
    </row>
    <row r="246" spans="1:5" ht="12.75">
      <c r="A246" s="2" t="s">
        <v>1856</v>
      </c>
      <c r="B246" s="2" t="s">
        <v>1857</v>
      </c>
      <c r="C246" s="2" t="s">
        <v>1858</v>
      </c>
      <c r="D246" s="2" t="s">
        <v>1859</v>
      </c>
      <c r="E246" s="2" t="s">
        <v>1860</v>
      </c>
    </row>
    <row r="247" spans="1:5" ht="12.75">
      <c r="A247" s="2" t="s">
        <v>1861</v>
      </c>
      <c r="B247" s="2" t="s">
        <v>1862</v>
      </c>
      <c r="C247" s="2" t="s">
        <v>1863</v>
      </c>
      <c r="D247" s="2" t="s">
        <v>1864</v>
      </c>
      <c r="E247" s="2" t="s">
        <v>1865</v>
      </c>
    </row>
    <row r="248" spans="1:5" ht="12.75">
      <c r="A248" s="2" t="s">
        <v>1866</v>
      </c>
      <c r="B248" s="2" t="s">
        <v>1867</v>
      </c>
      <c r="C248" s="2" t="s">
        <v>1868</v>
      </c>
      <c r="D248" s="2" t="s">
        <v>1869</v>
      </c>
      <c r="E248" s="2" t="s">
        <v>1870</v>
      </c>
    </row>
    <row r="249" spans="1:5" ht="12.75">
      <c r="A249" s="2" t="s">
        <v>1871</v>
      </c>
      <c r="B249" s="2" t="s">
        <v>1872</v>
      </c>
      <c r="C249" s="2" t="s">
        <v>1873</v>
      </c>
      <c r="D249" s="2" t="s">
        <v>1874</v>
      </c>
      <c r="E249" s="2" t="s">
        <v>1875</v>
      </c>
    </row>
    <row r="250" spans="1:5" ht="12.75">
      <c r="A250" s="2" t="s">
        <v>1876</v>
      </c>
      <c r="B250" s="2" t="s">
        <v>1877</v>
      </c>
      <c r="C250" s="2" t="s">
        <v>1878</v>
      </c>
      <c r="D250" s="2" t="s">
        <v>1879</v>
      </c>
      <c r="E250" s="2" t="s">
        <v>1880</v>
      </c>
    </row>
    <row r="251" spans="1:5" ht="12.75">
      <c r="A251" s="2" t="s">
        <v>1881</v>
      </c>
      <c r="B251" s="2" t="s">
        <v>1882</v>
      </c>
      <c r="C251" s="2" t="s">
        <v>1883</v>
      </c>
      <c r="D251" s="2" t="s">
        <v>1884</v>
      </c>
      <c r="E251" s="2" t="s">
        <v>1885</v>
      </c>
    </row>
    <row r="252" spans="1:5" ht="12.75">
      <c r="A252" s="2" t="s">
        <v>1886</v>
      </c>
      <c r="B252" s="2" t="s">
        <v>1887</v>
      </c>
      <c r="C252" s="2" t="s">
        <v>1888</v>
      </c>
      <c r="D252" s="2" t="s">
        <v>1889</v>
      </c>
      <c r="E252" s="2" t="s">
        <v>1890</v>
      </c>
    </row>
    <row r="253" spans="1:5" ht="12.75">
      <c r="A253" s="2" t="s">
        <v>1891</v>
      </c>
      <c r="B253" s="2" t="s">
        <v>1892</v>
      </c>
      <c r="C253" s="2" t="s">
        <v>1893</v>
      </c>
      <c r="D253" s="2" t="s">
        <v>1894</v>
      </c>
      <c r="E253" s="2" t="s">
        <v>1895</v>
      </c>
    </row>
    <row r="254" spans="1:5" ht="12.75">
      <c r="A254" s="2" t="s">
        <v>1896</v>
      </c>
      <c r="B254" s="2" t="s">
        <v>1897</v>
      </c>
      <c r="C254" s="2" t="s">
        <v>1898</v>
      </c>
      <c r="D254" s="2" t="s">
        <v>1899</v>
      </c>
      <c r="E254" s="2" t="s">
        <v>1900</v>
      </c>
    </row>
    <row r="255" spans="1:5" ht="12.75">
      <c r="A255" s="2" t="s">
        <v>1901</v>
      </c>
      <c r="B255" s="2" t="s">
        <v>1902</v>
      </c>
      <c r="C255" s="2" t="s">
        <v>1903</v>
      </c>
      <c r="D255" s="2" t="s">
        <v>1904</v>
      </c>
      <c r="E255" s="2" t="s">
        <v>1905</v>
      </c>
    </row>
    <row r="256" spans="1:5" ht="12.75">
      <c r="A256" s="2" t="s">
        <v>1906</v>
      </c>
      <c r="B256" s="2" t="s">
        <v>1907</v>
      </c>
      <c r="C256" s="2" t="s">
        <v>1908</v>
      </c>
      <c r="D256" s="2" t="s">
        <v>1909</v>
      </c>
      <c r="E256" s="2" t="s">
        <v>1910</v>
      </c>
    </row>
    <row r="257" spans="1:5" ht="12.75">
      <c r="A257" s="2" t="s">
        <v>1911</v>
      </c>
      <c r="B257" s="2" t="s">
        <v>1912</v>
      </c>
      <c r="C257" s="2" t="s">
        <v>1913</v>
      </c>
      <c r="D257" s="2" t="s">
        <v>1914</v>
      </c>
      <c r="E257" s="2" t="s">
        <v>1915</v>
      </c>
    </row>
    <row r="258" spans="1:5" ht="12.75">
      <c r="A258" s="2" t="s">
        <v>1916</v>
      </c>
      <c r="B258" s="2" t="s">
        <v>1917</v>
      </c>
      <c r="C258" s="2" t="s">
        <v>1918</v>
      </c>
      <c r="D258" s="2" t="s">
        <v>1919</v>
      </c>
      <c r="E258" s="2" t="s">
        <v>1920</v>
      </c>
    </row>
    <row r="259" spans="1:5" ht="12.75">
      <c r="A259" s="2" t="s">
        <v>1921</v>
      </c>
      <c r="B259" s="2" t="s">
        <v>1922</v>
      </c>
      <c r="C259" s="2" t="s">
        <v>1923</v>
      </c>
      <c r="D259" s="2" t="s">
        <v>1924</v>
      </c>
      <c r="E259" s="2" t="s">
        <v>1925</v>
      </c>
    </row>
    <row r="260" spans="1:5" ht="12.75">
      <c r="A260" s="2" t="s">
        <v>1926</v>
      </c>
      <c r="B260" s="2" t="s">
        <v>1927</v>
      </c>
      <c r="C260" s="2" t="s">
        <v>1928</v>
      </c>
      <c r="D260" s="2" t="s">
        <v>1929</v>
      </c>
      <c r="E260" s="2" t="s">
        <v>1930</v>
      </c>
    </row>
    <row r="261" spans="1:5" ht="12.75">
      <c r="A261" s="2" t="s">
        <v>1931</v>
      </c>
      <c r="B261" s="2" t="s">
        <v>1932</v>
      </c>
      <c r="C261" s="2" t="s">
        <v>1933</v>
      </c>
      <c r="D261" s="2" t="s">
        <v>1934</v>
      </c>
      <c r="E261" s="2" t="s">
        <v>1935</v>
      </c>
    </row>
    <row r="262" spans="1:5" ht="12.75">
      <c r="A262" s="2" t="s">
        <v>1936</v>
      </c>
      <c r="B262" s="2" t="s">
        <v>1937</v>
      </c>
      <c r="C262" s="2" t="s">
        <v>1938</v>
      </c>
      <c r="D262" s="2" t="s">
        <v>1939</v>
      </c>
      <c r="E262" s="2" t="s">
        <v>1940</v>
      </c>
    </row>
    <row r="263" spans="1:5" ht="12.75">
      <c r="A263" s="2" t="s">
        <v>1941</v>
      </c>
      <c r="B263" s="2" t="s">
        <v>1942</v>
      </c>
      <c r="C263" s="2" t="s">
        <v>1943</v>
      </c>
      <c r="D263" s="2" t="s">
        <v>1944</v>
      </c>
      <c r="E263" s="2" t="s">
        <v>1945</v>
      </c>
    </row>
    <row r="264" spans="1:5" ht="12.75">
      <c r="A264" s="2" t="s">
        <v>1946</v>
      </c>
      <c r="B264" s="2" t="s">
        <v>1947</v>
      </c>
      <c r="C264" s="2" t="s">
        <v>1948</v>
      </c>
      <c r="D264" s="2" t="s">
        <v>1949</v>
      </c>
      <c r="E264" s="2" t="s">
        <v>1950</v>
      </c>
    </row>
    <row r="265" spans="1:5" ht="12.75">
      <c r="A265" s="2" t="s">
        <v>1951</v>
      </c>
      <c r="B265" s="2" t="s">
        <v>1952</v>
      </c>
      <c r="C265" s="2" t="s">
        <v>1953</v>
      </c>
      <c r="D265" s="2" t="s">
        <v>1954</v>
      </c>
      <c r="E265" s="2" t="s">
        <v>1955</v>
      </c>
    </row>
    <row r="266" spans="1:5" ht="12.75">
      <c r="A266" s="2" t="s">
        <v>1956</v>
      </c>
      <c r="B266" s="2" t="s">
        <v>1957</v>
      </c>
      <c r="C266" s="2" t="s">
        <v>1958</v>
      </c>
      <c r="D266" s="2" t="s">
        <v>1959</v>
      </c>
      <c r="E266" s="2" t="s">
        <v>1960</v>
      </c>
    </row>
    <row r="267" spans="1:5" ht="12.75">
      <c r="A267" s="2" t="s">
        <v>1961</v>
      </c>
      <c r="B267" s="2" t="s">
        <v>1962</v>
      </c>
      <c r="C267" s="2" t="s">
        <v>1963</v>
      </c>
      <c r="D267" s="2" t="s">
        <v>1964</v>
      </c>
      <c r="E267" s="2" t="s">
        <v>1965</v>
      </c>
    </row>
    <row r="268" spans="1:5" ht="12.75">
      <c r="A268" s="2" t="s">
        <v>1966</v>
      </c>
      <c r="B268" s="2" t="s">
        <v>1967</v>
      </c>
      <c r="C268" s="2" t="s">
        <v>1968</v>
      </c>
      <c r="D268" s="2" t="s">
        <v>1969</v>
      </c>
      <c r="E268" s="2" t="s">
        <v>1970</v>
      </c>
    </row>
    <row r="269" spans="1:5" ht="12.75">
      <c r="A269" s="2" t="s">
        <v>1971</v>
      </c>
      <c r="B269" s="2" t="s">
        <v>1972</v>
      </c>
      <c r="C269" s="2" t="s">
        <v>1973</v>
      </c>
      <c r="D269" s="2" t="s">
        <v>1974</v>
      </c>
      <c r="E269" s="2" t="s">
        <v>1975</v>
      </c>
    </row>
    <row r="270" spans="1:5" ht="12.75">
      <c r="A270" s="2" t="s">
        <v>1976</v>
      </c>
      <c r="B270" s="2" t="s">
        <v>1977</v>
      </c>
      <c r="C270" s="2" t="s">
        <v>1978</v>
      </c>
      <c r="D270" s="2" t="s">
        <v>1979</v>
      </c>
      <c r="E270" s="2" t="s">
        <v>1980</v>
      </c>
    </row>
    <row r="271" spans="1:5" ht="12.75">
      <c r="A271" s="2" t="s">
        <v>1981</v>
      </c>
      <c r="B271" s="2" t="s">
        <v>1982</v>
      </c>
      <c r="C271" s="2" t="s">
        <v>1983</v>
      </c>
      <c r="D271" s="2" t="s">
        <v>1984</v>
      </c>
      <c r="E271" s="2" t="s">
        <v>1985</v>
      </c>
    </row>
    <row r="272" spans="1:5" ht="12.75">
      <c r="A272" s="2" t="s">
        <v>1986</v>
      </c>
      <c r="B272" s="2" t="s">
        <v>1987</v>
      </c>
      <c r="C272" s="2" t="s">
        <v>1988</v>
      </c>
      <c r="D272" s="2" t="s">
        <v>1989</v>
      </c>
      <c r="E272" s="2" t="s">
        <v>1990</v>
      </c>
    </row>
    <row r="273" spans="1:5" ht="12.75">
      <c r="A273" s="2" t="s">
        <v>1991</v>
      </c>
      <c r="B273" s="2" t="s">
        <v>1992</v>
      </c>
      <c r="C273" s="2" t="s">
        <v>1993</v>
      </c>
      <c r="D273" s="2" t="s">
        <v>1994</v>
      </c>
      <c r="E273" s="2" t="s">
        <v>1995</v>
      </c>
    </row>
    <row r="274" spans="1:5" ht="12.75">
      <c r="A274" s="2" t="s">
        <v>1996</v>
      </c>
      <c r="B274" s="2" t="s">
        <v>1997</v>
      </c>
      <c r="C274" s="2" t="s">
        <v>1998</v>
      </c>
      <c r="D274" s="2" t="s">
        <v>1999</v>
      </c>
      <c r="E274" s="2" t="s">
        <v>2000</v>
      </c>
    </row>
    <row r="275" spans="1:5" ht="12.75">
      <c r="A275" s="2" t="s">
        <v>2001</v>
      </c>
      <c r="B275" s="2" t="s">
        <v>2002</v>
      </c>
      <c r="C275" s="2" t="s">
        <v>2003</v>
      </c>
      <c r="D275" s="2" t="s">
        <v>2004</v>
      </c>
      <c r="E275" s="2" t="s">
        <v>2005</v>
      </c>
    </row>
    <row r="276" spans="1:5" ht="12.75">
      <c r="A276" s="2" t="s">
        <v>2006</v>
      </c>
      <c r="B276" s="2" t="s">
        <v>2007</v>
      </c>
      <c r="C276" s="2" t="s">
        <v>2008</v>
      </c>
      <c r="D276" s="2" t="s">
        <v>2009</v>
      </c>
      <c r="E276" s="2" t="s">
        <v>2010</v>
      </c>
    </row>
    <row r="277" spans="1:5" ht="12.75">
      <c r="A277" s="2" t="s">
        <v>2011</v>
      </c>
      <c r="B277" s="2" t="s">
        <v>2012</v>
      </c>
      <c r="C277" s="2" t="s">
        <v>2013</v>
      </c>
      <c r="D277" s="2" t="s">
        <v>2014</v>
      </c>
      <c r="E277" s="2" t="s">
        <v>2015</v>
      </c>
    </row>
    <row r="278" spans="1:5" ht="12.75">
      <c r="A278" s="2" t="s">
        <v>2016</v>
      </c>
      <c r="B278" s="2" t="s">
        <v>2017</v>
      </c>
      <c r="C278" s="2" t="s">
        <v>2018</v>
      </c>
      <c r="D278" s="2" t="s">
        <v>2019</v>
      </c>
      <c r="E278" s="2" t="s">
        <v>2020</v>
      </c>
    </row>
    <row r="279" spans="1:5" ht="12.75">
      <c r="A279" s="2" t="s">
        <v>2021</v>
      </c>
      <c r="B279" s="2" t="s">
        <v>2022</v>
      </c>
      <c r="C279" s="2" t="s">
        <v>2023</v>
      </c>
      <c r="D279" s="2" t="s">
        <v>2024</v>
      </c>
      <c r="E279" s="2" t="s">
        <v>2025</v>
      </c>
    </row>
    <row r="280" spans="1:5" ht="12.75">
      <c r="A280" s="2" t="s">
        <v>2026</v>
      </c>
      <c r="B280" s="2" t="s">
        <v>2027</v>
      </c>
      <c r="C280" s="2" t="s">
        <v>2028</v>
      </c>
      <c r="D280" s="2" t="s">
        <v>2029</v>
      </c>
      <c r="E280" s="2" t="s">
        <v>2030</v>
      </c>
    </row>
    <row r="281" spans="1:5" ht="12.75">
      <c r="A281" s="2" t="s">
        <v>2031</v>
      </c>
      <c r="B281" s="2" t="s">
        <v>2032</v>
      </c>
      <c r="C281" s="2" t="s">
        <v>2033</v>
      </c>
      <c r="D281" s="2" t="s">
        <v>2034</v>
      </c>
      <c r="E281" s="2" t="s">
        <v>2035</v>
      </c>
    </row>
    <row r="282" spans="1:5" ht="12.75">
      <c r="A282" s="2" t="s">
        <v>2036</v>
      </c>
      <c r="B282" s="2" t="s">
        <v>2037</v>
      </c>
      <c r="C282" s="2" t="s">
        <v>2038</v>
      </c>
      <c r="D282" s="2" t="s">
        <v>2039</v>
      </c>
      <c r="E282" s="2" t="s">
        <v>2040</v>
      </c>
    </row>
    <row r="283" spans="1:5" ht="12.75">
      <c r="A283" s="2" t="s">
        <v>2041</v>
      </c>
      <c r="B283" s="2" t="s">
        <v>2042</v>
      </c>
      <c r="C283" s="2" t="s">
        <v>2043</v>
      </c>
      <c r="D283" s="2" t="s">
        <v>2044</v>
      </c>
      <c r="E283" s="2" t="s">
        <v>2045</v>
      </c>
    </row>
    <row r="284" spans="1:5" ht="12.75">
      <c r="A284" s="2" t="s">
        <v>2046</v>
      </c>
      <c r="B284" s="2" t="s">
        <v>2047</v>
      </c>
      <c r="C284" s="2" t="s">
        <v>2048</v>
      </c>
      <c r="D284" s="2" t="s">
        <v>2049</v>
      </c>
      <c r="E284" s="2" t="s">
        <v>2050</v>
      </c>
    </row>
    <row r="285" spans="1:5" ht="12.75">
      <c r="A285" s="2" t="s">
        <v>2051</v>
      </c>
      <c r="B285" s="2" t="s">
        <v>2052</v>
      </c>
      <c r="C285" s="2" t="s">
        <v>2053</v>
      </c>
      <c r="D285" s="2" t="s">
        <v>2054</v>
      </c>
      <c r="E285" s="2" t="s">
        <v>2055</v>
      </c>
    </row>
    <row r="286" spans="1:5" ht="12.75">
      <c r="A286" s="2" t="s">
        <v>2056</v>
      </c>
      <c r="B286" s="2" t="s">
        <v>2057</v>
      </c>
      <c r="C286" s="2" t="s">
        <v>2058</v>
      </c>
      <c r="D286" s="2" t="s">
        <v>2059</v>
      </c>
      <c r="E286" s="2" t="s">
        <v>2060</v>
      </c>
    </row>
    <row r="287" spans="1:5" ht="12.75">
      <c r="A287" s="2" t="s">
        <v>2061</v>
      </c>
      <c r="B287" s="2" t="s">
        <v>2062</v>
      </c>
      <c r="C287" s="2" t="s">
        <v>2063</v>
      </c>
      <c r="D287" s="2" t="s">
        <v>2064</v>
      </c>
      <c r="E287" s="2" t="s">
        <v>2065</v>
      </c>
    </row>
    <row r="288" spans="1:5" ht="12.75">
      <c r="A288" s="2" t="s">
        <v>2066</v>
      </c>
      <c r="B288" s="2" t="s">
        <v>1156</v>
      </c>
      <c r="C288" s="2" t="s">
        <v>1157</v>
      </c>
      <c r="D288" s="2" t="s">
        <v>1158</v>
      </c>
      <c r="E288" s="2" t="s">
        <v>1159</v>
      </c>
    </row>
    <row r="289" spans="1:5" ht="12.75">
      <c r="A289" s="2" t="s">
        <v>2067</v>
      </c>
      <c r="B289" s="2" t="s">
        <v>1156</v>
      </c>
      <c r="C289" s="2" t="s">
        <v>1161</v>
      </c>
      <c r="D289" s="2" t="s">
        <v>1162</v>
      </c>
      <c r="E289" s="2" t="s">
        <v>1163</v>
      </c>
    </row>
    <row r="290" spans="1:5" ht="12.75">
      <c r="A290" s="2" t="s">
        <v>2068</v>
      </c>
      <c r="B290" s="2" t="s">
        <v>1156</v>
      </c>
      <c r="C290" s="2" t="s">
        <v>1165</v>
      </c>
      <c r="D290" s="2" t="s">
        <v>1166</v>
      </c>
      <c r="E290" s="2" t="s">
        <v>1167</v>
      </c>
    </row>
    <row r="291" spans="1:5" ht="12.75">
      <c r="A291" s="2" t="s">
        <v>2069</v>
      </c>
      <c r="B291" s="2" t="s">
        <v>1156</v>
      </c>
      <c r="C291" s="2" t="s">
        <v>1169</v>
      </c>
      <c r="D291" s="2" t="s">
        <v>1170</v>
      </c>
      <c r="E291" s="2" t="s">
        <v>1171</v>
      </c>
    </row>
    <row r="292" spans="1:5" ht="12.75">
      <c r="A292" s="2" t="s">
        <v>2070</v>
      </c>
      <c r="B292" s="2" t="s">
        <v>1156</v>
      </c>
      <c r="C292" s="2" t="s">
        <v>1173</v>
      </c>
      <c r="D292" s="2" t="s">
        <v>1156</v>
      </c>
      <c r="E292" s="2" t="s">
        <v>1156</v>
      </c>
    </row>
    <row r="293" spans="1:5" ht="12.75">
      <c r="A293" s="2" t="s">
        <v>2071</v>
      </c>
      <c r="B293" s="2" t="s">
        <v>1156</v>
      </c>
      <c r="C293" s="2" t="s">
        <v>1173</v>
      </c>
      <c r="D293" s="2" t="s">
        <v>1156</v>
      </c>
      <c r="E293" s="2" t="s">
        <v>1156</v>
      </c>
    </row>
    <row r="294" spans="1:5" ht="12.75">
      <c r="A294" s="2" t="s">
        <v>2072</v>
      </c>
      <c r="B294" s="2" t="s">
        <v>1156</v>
      </c>
      <c r="C294" s="2" t="s">
        <v>1176</v>
      </c>
      <c r="D294" s="2" t="s">
        <v>1156</v>
      </c>
      <c r="E294" s="2" t="s">
        <v>1156</v>
      </c>
    </row>
    <row r="295" spans="1:5" ht="12.75">
      <c r="A295" s="2" t="s">
        <v>2073</v>
      </c>
      <c r="B295" s="2" t="s">
        <v>1156</v>
      </c>
      <c r="C295" s="2" t="s">
        <v>1176</v>
      </c>
      <c r="D295" s="2" t="s">
        <v>1156</v>
      </c>
      <c r="E295" s="2" t="s">
        <v>1156</v>
      </c>
    </row>
    <row r="298" spans="1:8" s="1" customFormat="1" ht="12.75">
      <c r="A298" s="3"/>
      <c r="B298" s="3" t="s">
        <v>711</v>
      </c>
      <c r="C298" s="3" t="s">
        <v>712</v>
      </c>
      <c r="D298" s="3" t="s">
        <v>713</v>
      </c>
      <c r="E298" s="3" t="s">
        <v>714</v>
      </c>
      <c r="F298" s="3"/>
      <c r="G298" s="3"/>
      <c r="H298" s="3"/>
    </row>
    <row r="299" spans="1:5" ht="12.75">
      <c r="A299" s="2" t="s">
        <v>2074</v>
      </c>
      <c r="B299" s="2" t="s">
        <v>2075</v>
      </c>
      <c r="C299" s="2" t="s">
        <v>2076</v>
      </c>
      <c r="D299" s="2" t="s">
        <v>2077</v>
      </c>
      <c r="E299" s="2" t="s">
        <v>2078</v>
      </c>
    </row>
    <row r="300" spans="1:5" ht="12.75">
      <c r="A300" s="2" t="s">
        <v>2079</v>
      </c>
      <c r="B300" s="2" t="s">
        <v>2080</v>
      </c>
      <c r="C300" s="2" t="s">
        <v>2081</v>
      </c>
      <c r="D300" s="2" t="s">
        <v>2082</v>
      </c>
      <c r="E300" s="2" t="s">
        <v>2083</v>
      </c>
    </row>
    <row r="301" spans="1:5" ht="12.75">
      <c r="A301" s="2" t="s">
        <v>2084</v>
      </c>
      <c r="B301" s="2" t="s">
        <v>2085</v>
      </c>
      <c r="C301" s="2" t="s">
        <v>2086</v>
      </c>
      <c r="D301" s="2" t="s">
        <v>2087</v>
      </c>
      <c r="E301" s="2" t="s">
        <v>2088</v>
      </c>
    </row>
    <row r="302" spans="1:5" ht="12.75">
      <c r="A302" s="2" t="s">
        <v>2089</v>
      </c>
      <c r="B302" s="2" t="s">
        <v>2090</v>
      </c>
      <c r="C302" s="2" t="s">
        <v>2091</v>
      </c>
      <c r="D302" s="2" t="s">
        <v>2092</v>
      </c>
      <c r="E302" s="2" t="s">
        <v>2093</v>
      </c>
    </row>
    <row r="303" spans="1:5" ht="12.75">
      <c r="A303" s="2" t="s">
        <v>2094</v>
      </c>
      <c r="B303" s="2" t="s">
        <v>2095</v>
      </c>
      <c r="C303" s="2" t="s">
        <v>2096</v>
      </c>
      <c r="D303" s="2" t="s">
        <v>2097</v>
      </c>
      <c r="E303" s="2" t="s">
        <v>2098</v>
      </c>
    </row>
    <row r="304" spans="1:5" ht="12.75">
      <c r="A304" s="2" t="s">
        <v>2099</v>
      </c>
      <c r="B304" s="2" t="s">
        <v>2100</v>
      </c>
      <c r="C304" s="2" t="s">
        <v>2101</v>
      </c>
      <c r="D304" s="2" t="s">
        <v>2102</v>
      </c>
      <c r="E304" s="2" t="s">
        <v>2103</v>
      </c>
    </row>
    <row r="305" spans="1:5" ht="12.75">
      <c r="A305" s="2" t="s">
        <v>2104</v>
      </c>
      <c r="B305" s="2" t="s">
        <v>2105</v>
      </c>
      <c r="C305" s="2" t="s">
        <v>2106</v>
      </c>
      <c r="D305" s="2" t="s">
        <v>2107</v>
      </c>
      <c r="E305" s="2" t="s">
        <v>2108</v>
      </c>
    </row>
    <row r="306" spans="1:5" ht="12.75">
      <c r="A306" s="2" t="s">
        <v>2109</v>
      </c>
      <c r="B306" s="2" t="s">
        <v>2110</v>
      </c>
      <c r="C306" s="2" t="s">
        <v>2111</v>
      </c>
      <c r="D306" s="2" t="s">
        <v>2112</v>
      </c>
      <c r="E306" s="2" t="s">
        <v>2113</v>
      </c>
    </row>
    <row r="307" spans="1:5" ht="12.75">
      <c r="A307" s="2" t="s">
        <v>2114</v>
      </c>
      <c r="B307" s="2" t="s">
        <v>2115</v>
      </c>
      <c r="C307" s="2" t="s">
        <v>2116</v>
      </c>
      <c r="D307" s="2" t="s">
        <v>2117</v>
      </c>
      <c r="E307" s="2" t="s">
        <v>2118</v>
      </c>
    </row>
    <row r="308" spans="1:5" ht="12.75">
      <c r="A308" s="2" t="s">
        <v>2119</v>
      </c>
      <c r="B308" s="2" t="s">
        <v>2120</v>
      </c>
      <c r="C308" s="2" t="s">
        <v>2121</v>
      </c>
      <c r="D308" s="2" t="s">
        <v>2122</v>
      </c>
      <c r="E308" s="2" t="s">
        <v>2123</v>
      </c>
    </row>
    <row r="309" spans="1:5" ht="12.75">
      <c r="A309" s="2" t="s">
        <v>2124</v>
      </c>
      <c r="B309" s="2" t="s">
        <v>2125</v>
      </c>
      <c r="C309" s="2" t="s">
        <v>2126</v>
      </c>
      <c r="D309" s="2" t="s">
        <v>2127</v>
      </c>
      <c r="E309" s="2" t="s">
        <v>2128</v>
      </c>
    </row>
    <row r="310" spans="1:5" ht="12.75">
      <c r="A310" s="2" t="s">
        <v>2129</v>
      </c>
      <c r="B310" s="2" t="s">
        <v>2130</v>
      </c>
      <c r="C310" s="2" t="s">
        <v>2131</v>
      </c>
      <c r="D310" s="2" t="s">
        <v>2132</v>
      </c>
      <c r="E310" s="2" t="s">
        <v>2133</v>
      </c>
    </row>
    <row r="311" spans="1:5" ht="12.75">
      <c r="A311" s="2" t="s">
        <v>2134</v>
      </c>
      <c r="B311" s="2" t="s">
        <v>2135</v>
      </c>
      <c r="C311" s="2" t="s">
        <v>2136</v>
      </c>
      <c r="D311" s="2" t="s">
        <v>2137</v>
      </c>
      <c r="E311" s="2" t="s">
        <v>2138</v>
      </c>
    </row>
    <row r="312" spans="1:5" ht="12.75">
      <c r="A312" s="2" t="s">
        <v>2139</v>
      </c>
      <c r="B312" s="2" t="s">
        <v>2140</v>
      </c>
      <c r="C312" s="2" t="s">
        <v>2141</v>
      </c>
      <c r="D312" s="2" t="s">
        <v>2142</v>
      </c>
      <c r="E312" s="2" t="s">
        <v>2143</v>
      </c>
    </row>
    <row r="313" spans="1:5" ht="12.75">
      <c r="A313" s="2" t="s">
        <v>2144</v>
      </c>
      <c r="B313" s="2" t="s">
        <v>2145</v>
      </c>
      <c r="C313" s="2" t="s">
        <v>2146</v>
      </c>
      <c r="D313" s="2" t="s">
        <v>2147</v>
      </c>
      <c r="E313" s="2" t="s">
        <v>2148</v>
      </c>
    </row>
    <row r="314" spans="1:5" ht="12.75">
      <c r="A314" s="2" t="s">
        <v>2149</v>
      </c>
      <c r="B314" s="2" t="s">
        <v>2150</v>
      </c>
      <c r="C314" s="2" t="s">
        <v>2151</v>
      </c>
      <c r="D314" s="2" t="s">
        <v>2152</v>
      </c>
      <c r="E314" s="2" t="s">
        <v>2153</v>
      </c>
    </row>
    <row r="315" spans="1:5" ht="12.75">
      <c r="A315" s="2" t="s">
        <v>2154</v>
      </c>
      <c r="B315" s="2" t="s">
        <v>2155</v>
      </c>
      <c r="C315" s="2" t="s">
        <v>2156</v>
      </c>
      <c r="D315" s="2" t="s">
        <v>2157</v>
      </c>
      <c r="E315" s="2" t="s">
        <v>2158</v>
      </c>
    </row>
    <row r="316" spans="1:5" ht="12.75">
      <c r="A316" s="2" t="s">
        <v>2159</v>
      </c>
      <c r="B316" s="2" t="s">
        <v>2160</v>
      </c>
      <c r="C316" s="2" t="s">
        <v>2161</v>
      </c>
      <c r="D316" s="2" t="s">
        <v>2162</v>
      </c>
      <c r="E316" s="2" t="s">
        <v>2163</v>
      </c>
    </row>
    <row r="317" spans="1:5" ht="12.75">
      <c r="A317" s="2" t="s">
        <v>2164</v>
      </c>
      <c r="B317" s="2" t="s">
        <v>2165</v>
      </c>
      <c r="C317" s="2" t="s">
        <v>2166</v>
      </c>
      <c r="D317" s="2" t="s">
        <v>2167</v>
      </c>
      <c r="E317" s="2" t="s">
        <v>2168</v>
      </c>
    </row>
    <row r="318" spans="1:5" ht="12.75">
      <c r="A318" s="2" t="s">
        <v>2169</v>
      </c>
      <c r="B318" s="2" t="s">
        <v>2170</v>
      </c>
      <c r="C318" s="2" t="s">
        <v>2171</v>
      </c>
      <c r="D318" s="2" t="s">
        <v>2172</v>
      </c>
      <c r="E318" s="2" t="s">
        <v>2173</v>
      </c>
    </row>
    <row r="319" spans="1:5" ht="12.75">
      <c r="A319" s="2" t="s">
        <v>2174</v>
      </c>
      <c r="B319" s="2" t="s">
        <v>2175</v>
      </c>
      <c r="C319" s="2" t="s">
        <v>2176</v>
      </c>
      <c r="D319" s="2" t="s">
        <v>2177</v>
      </c>
      <c r="E319" s="2" t="s">
        <v>2178</v>
      </c>
    </row>
    <row r="320" spans="1:5" ht="12.75">
      <c r="A320" s="2" t="s">
        <v>2179</v>
      </c>
      <c r="B320" s="2" t="s">
        <v>2180</v>
      </c>
      <c r="C320" s="2" t="s">
        <v>2181</v>
      </c>
      <c r="D320" s="2" t="s">
        <v>2182</v>
      </c>
      <c r="E320" s="2" t="s">
        <v>2183</v>
      </c>
    </row>
    <row r="321" spans="1:5" ht="12.75">
      <c r="A321" s="2" t="s">
        <v>2184</v>
      </c>
      <c r="B321" s="2" t="s">
        <v>2185</v>
      </c>
      <c r="C321" s="2" t="s">
        <v>2186</v>
      </c>
      <c r="D321" s="2" t="s">
        <v>2187</v>
      </c>
      <c r="E321" s="2" t="s">
        <v>2188</v>
      </c>
    </row>
    <row r="322" spans="1:5" ht="12.75">
      <c r="A322" s="2" t="s">
        <v>2189</v>
      </c>
      <c r="B322" s="2" t="s">
        <v>2190</v>
      </c>
      <c r="C322" s="2" t="s">
        <v>2191</v>
      </c>
      <c r="D322" s="2" t="s">
        <v>2192</v>
      </c>
      <c r="E322" s="2" t="s">
        <v>2193</v>
      </c>
    </row>
    <row r="323" spans="1:5" ht="12.75">
      <c r="A323" s="2" t="s">
        <v>2194</v>
      </c>
      <c r="B323" s="2" t="s">
        <v>2195</v>
      </c>
      <c r="C323" s="2" t="s">
        <v>2196</v>
      </c>
      <c r="D323" s="2" t="s">
        <v>2197</v>
      </c>
      <c r="E323" s="2" t="s">
        <v>2198</v>
      </c>
    </row>
    <row r="324" spans="1:5" ht="12.75">
      <c r="A324" s="2" t="s">
        <v>2199</v>
      </c>
      <c r="B324" s="2" t="s">
        <v>2200</v>
      </c>
      <c r="C324" s="2" t="s">
        <v>2201</v>
      </c>
      <c r="D324" s="2" t="s">
        <v>2202</v>
      </c>
      <c r="E324" s="2" t="s">
        <v>2203</v>
      </c>
    </row>
    <row r="325" spans="1:5" ht="12.75">
      <c r="A325" s="2" t="s">
        <v>2204</v>
      </c>
      <c r="B325" s="2" t="s">
        <v>2205</v>
      </c>
      <c r="C325" s="2" t="s">
        <v>2206</v>
      </c>
      <c r="D325" s="2" t="s">
        <v>2207</v>
      </c>
      <c r="E325" s="2" t="s">
        <v>2208</v>
      </c>
    </row>
    <row r="326" spans="1:5" ht="12.75">
      <c r="A326" s="2" t="s">
        <v>2209</v>
      </c>
      <c r="B326" s="2" t="s">
        <v>2210</v>
      </c>
      <c r="C326" s="2" t="s">
        <v>2211</v>
      </c>
      <c r="D326" s="2" t="s">
        <v>2212</v>
      </c>
      <c r="E326" s="2" t="s">
        <v>2213</v>
      </c>
    </row>
    <row r="327" spans="1:5" ht="12.75">
      <c r="A327" s="2" t="s">
        <v>2214</v>
      </c>
      <c r="B327" s="2" t="s">
        <v>2215</v>
      </c>
      <c r="C327" s="2" t="s">
        <v>2216</v>
      </c>
      <c r="D327" s="2" t="s">
        <v>2217</v>
      </c>
      <c r="E327" s="2" t="s">
        <v>2218</v>
      </c>
    </row>
    <row r="328" spans="1:5" ht="12.75">
      <c r="A328" s="2" t="s">
        <v>2219</v>
      </c>
      <c r="B328" s="2" t="s">
        <v>2220</v>
      </c>
      <c r="C328" s="2" t="s">
        <v>2221</v>
      </c>
      <c r="D328" s="2" t="s">
        <v>2222</v>
      </c>
      <c r="E328" s="2" t="s">
        <v>2223</v>
      </c>
    </row>
    <row r="329" spans="1:5" ht="12.75">
      <c r="A329" s="2" t="s">
        <v>2224</v>
      </c>
      <c r="B329" s="2" t="s">
        <v>2225</v>
      </c>
      <c r="C329" s="2" t="s">
        <v>2226</v>
      </c>
      <c r="D329" s="2" t="s">
        <v>2227</v>
      </c>
      <c r="E329" s="2" t="s">
        <v>2228</v>
      </c>
    </row>
    <row r="330" spans="1:5" ht="12.75">
      <c r="A330" s="2" t="s">
        <v>2229</v>
      </c>
      <c r="B330" s="2" t="s">
        <v>2230</v>
      </c>
      <c r="C330" s="2" t="s">
        <v>2231</v>
      </c>
      <c r="D330" s="2" t="s">
        <v>2232</v>
      </c>
      <c r="E330" s="2" t="s">
        <v>2233</v>
      </c>
    </row>
    <row r="331" spans="1:5" ht="12.75">
      <c r="A331" s="2" t="s">
        <v>2234</v>
      </c>
      <c r="B331" s="2" t="s">
        <v>2235</v>
      </c>
      <c r="C331" s="2" t="s">
        <v>2236</v>
      </c>
      <c r="D331" s="2" t="s">
        <v>2237</v>
      </c>
      <c r="E331" s="2" t="s">
        <v>2238</v>
      </c>
    </row>
    <row r="332" spans="1:5" ht="12.75">
      <c r="A332" s="2" t="s">
        <v>2239</v>
      </c>
      <c r="B332" s="2" t="s">
        <v>2240</v>
      </c>
      <c r="C332" s="2" t="s">
        <v>2241</v>
      </c>
      <c r="D332" s="2" t="s">
        <v>2242</v>
      </c>
      <c r="E332" s="2" t="s">
        <v>2243</v>
      </c>
    </row>
    <row r="333" spans="1:5" ht="12.75">
      <c r="A333" s="2" t="s">
        <v>2244</v>
      </c>
      <c r="B333" s="2" t="s">
        <v>2245</v>
      </c>
      <c r="C333" s="2" t="s">
        <v>2246</v>
      </c>
      <c r="D333" s="2" t="s">
        <v>2247</v>
      </c>
      <c r="E333" s="2" t="s">
        <v>2248</v>
      </c>
    </row>
    <row r="334" spans="1:5" ht="12.75">
      <c r="A334" s="2" t="s">
        <v>2249</v>
      </c>
      <c r="B334" s="2" t="s">
        <v>2250</v>
      </c>
      <c r="C334" s="2" t="s">
        <v>2251</v>
      </c>
      <c r="D334" s="2" t="s">
        <v>2252</v>
      </c>
      <c r="E334" s="2" t="s">
        <v>2253</v>
      </c>
    </row>
    <row r="335" spans="1:5" ht="12.75">
      <c r="A335" s="2" t="s">
        <v>2254</v>
      </c>
      <c r="B335" s="2" t="s">
        <v>2255</v>
      </c>
      <c r="C335" s="2" t="s">
        <v>2256</v>
      </c>
      <c r="D335" s="2" t="s">
        <v>2257</v>
      </c>
      <c r="E335" s="2" t="s">
        <v>2258</v>
      </c>
    </row>
    <row r="336" spans="1:5" ht="12.75">
      <c r="A336" s="2" t="s">
        <v>2259</v>
      </c>
      <c r="B336" s="2" t="s">
        <v>2260</v>
      </c>
      <c r="C336" s="2" t="s">
        <v>2261</v>
      </c>
      <c r="D336" s="2" t="s">
        <v>2262</v>
      </c>
      <c r="E336" s="2" t="s">
        <v>2263</v>
      </c>
    </row>
    <row r="337" spans="1:5" ht="12.75">
      <c r="A337" s="2" t="s">
        <v>2264</v>
      </c>
      <c r="B337" s="2" t="s">
        <v>2265</v>
      </c>
      <c r="C337" s="2" t="s">
        <v>2266</v>
      </c>
      <c r="D337" s="2" t="s">
        <v>2267</v>
      </c>
      <c r="E337" s="2" t="s">
        <v>2268</v>
      </c>
    </row>
    <row r="338" spans="1:5" ht="12.75">
      <c r="A338" s="2" t="s">
        <v>2269</v>
      </c>
      <c r="B338" s="2" t="s">
        <v>2270</v>
      </c>
      <c r="C338" s="2" t="s">
        <v>2271</v>
      </c>
      <c r="D338" s="2" t="s">
        <v>2272</v>
      </c>
      <c r="E338" s="2" t="s">
        <v>2273</v>
      </c>
    </row>
    <row r="339" spans="1:5" ht="12.75">
      <c r="A339" s="2" t="s">
        <v>2274</v>
      </c>
      <c r="B339" s="2" t="s">
        <v>2275</v>
      </c>
      <c r="C339" s="2" t="s">
        <v>2276</v>
      </c>
      <c r="D339" s="2" t="s">
        <v>2277</v>
      </c>
      <c r="E339" s="2" t="s">
        <v>2278</v>
      </c>
    </row>
    <row r="340" spans="1:5" ht="12.75">
      <c r="A340" s="2" t="s">
        <v>2279</v>
      </c>
      <c r="B340" s="2" t="s">
        <v>2280</v>
      </c>
      <c r="C340" s="2" t="s">
        <v>2281</v>
      </c>
      <c r="D340" s="2" t="s">
        <v>2282</v>
      </c>
      <c r="E340" s="2" t="s">
        <v>2283</v>
      </c>
    </row>
    <row r="341" spans="1:5" ht="12.75">
      <c r="A341" s="2" t="s">
        <v>2284</v>
      </c>
      <c r="B341" s="2" t="s">
        <v>2285</v>
      </c>
      <c r="C341" s="2" t="s">
        <v>2286</v>
      </c>
      <c r="D341" s="2" t="s">
        <v>2287</v>
      </c>
      <c r="E341" s="2" t="s">
        <v>2288</v>
      </c>
    </row>
    <row r="342" spans="1:5" ht="12.75">
      <c r="A342" s="2" t="s">
        <v>2289</v>
      </c>
      <c r="B342" s="2" t="s">
        <v>2290</v>
      </c>
      <c r="C342" s="2" t="s">
        <v>2291</v>
      </c>
      <c r="D342" s="2" t="s">
        <v>2292</v>
      </c>
      <c r="E342" s="2" t="s">
        <v>2293</v>
      </c>
    </row>
    <row r="343" spans="1:5" ht="12.75">
      <c r="A343" s="2" t="s">
        <v>2294</v>
      </c>
      <c r="B343" s="2" t="s">
        <v>2295</v>
      </c>
      <c r="C343" s="2" t="s">
        <v>2296</v>
      </c>
      <c r="D343" s="2" t="s">
        <v>2297</v>
      </c>
      <c r="E343" s="2" t="s">
        <v>2298</v>
      </c>
    </row>
    <row r="344" spans="1:5" ht="12.75">
      <c r="A344" s="2" t="s">
        <v>2299</v>
      </c>
      <c r="B344" s="2" t="s">
        <v>2300</v>
      </c>
      <c r="C344" s="2" t="s">
        <v>2301</v>
      </c>
      <c r="D344" s="2" t="s">
        <v>2302</v>
      </c>
      <c r="E344" s="2" t="s">
        <v>2303</v>
      </c>
    </row>
    <row r="345" spans="1:5" ht="12.75">
      <c r="A345" s="2" t="s">
        <v>2304</v>
      </c>
      <c r="B345" s="2" t="s">
        <v>2305</v>
      </c>
      <c r="C345" s="2" t="s">
        <v>2306</v>
      </c>
      <c r="D345" s="2" t="s">
        <v>2307</v>
      </c>
      <c r="E345" s="2" t="s">
        <v>2308</v>
      </c>
    </row>
    <row r="346" spans="1:5" ht="12.75">
      <c r="A346" s="2" t="s">
        <v>2309</v>
      </c>
      <c r="B346" s="2" t="s">
        <v>2310</v>
      </c>
      <c r="C346" s="2" t="s">
        <v>2311</v>
      </c>
      <c r="D346" s="2" t="s">
        <v>2312</v>
      </c>
      <c r="E346" s="2" t="s">
        <v>2313</v>
      </c>
    </row>
    <row r="347" spans="1:5" ht="12.75">
      <c r="A347" s="2" t="s">
        <v>2314</v>
      </c>
      <c r="B347" s="2" t="s">
        <v>2315</v>
      </c>
      <c r="C347" s="2" t="s">
        <v>2316</v>
      </c>
      <c r="D347" s="2" t="s">
        <v>2317</v>
      </c>
      <c r="E347" s="2" t="s">
        <v>2318</v>
      </c>
    </row>
    <row r="348" spans="1:5" ht="12.75">
      <c r="A348" s="2" t="s">
        <v>2319</v>
      </c>
      <c r="B348" s="2" t="s">
        <v>2320</v>
      </c>
      <c r="C348" s="2" t="s">
        <v>2321</v>
      </c>
      <c r="D348" s="2" t="s">
        <v>2322</v>
      </c>
      <c r="E348" s="2" t="s">
        <v>2323</v>
      </c>
    </row>
    <row r="349" spans="1:5" ht="12.75">
      <c r="A349" s="2" t="s">
        <v>2324</v>
      </c>
      <c r="B349" s="2" t="s">
        <v>2325</v>
      </c>
      <c r="C349" s="2" t="s">
        <v>2326</v>
      </c>
      <c r="D349" s="2" t="s">
        <v>2327</v>
      </c>
      <c r="E349" s="2" t="s">
        <v>2328</v>
      </c>
    </row>
    <row r="350" spans="1:5" ht="12.75">
      <c r="A350" s="2" t="s">
        <v>2329</v>
      </c>
      <c r="B350" s="2" t="s">
        <v>2330</v>
      </c>
      <c r="C350" s="2" t="s">
        <v>2331</v>
      </c>
      <c r="D350" s="2" t="s">
        <v>2332</v>
      </c>
      <c r="E350" s="2" t="s">
        <v>2333</v>
      </c>
    </row>
    <row r="351" spans="1:5" ht="12.75">
      <c r="A351" s="2" t="s">
        <v>2334</v>
      </c>
      <c r="B351" s="2" t="s">
        <v>2335</v>
      </c>
      <c r="C351" s="2" t="s">
        <v>2336</v>
      </c>
      <c r="D351" s="2" t="s">
        <v>2337</v>
      </c>
      <c r="E351" s="2" t="s">
        <v>2338</v>
      </c>
    </row>
    <row r="352" spans="1:5" ht="12.75">
      <c r="A352" s="2" t="s">
        <v>2339</v>
      </c>
      <c r="B352" s="2" t="s">
        <v>2340</v>
      </c>
      <c r="C352" s="2" t="s">
        <v>2341</v>
      </c>
      <c r="D352" s="2" t="s">
        <v>2342</v>
      </c>
      <c r="E352" s="2" t="s">
        <v>2343</v>
      </c>
    </row>
    <row r="353" spans="1:5" ht="12.75">
      <c r="A353" s="2" t="s">
        <v>2344</v>
      </c>
      <c r="B353" s="2" t="s">
        <v>2345</v>
      </c>
      <c r="C353" s="2" t="s">
        <v>2346</v>
      </c>
      <c r="D353" s="2" t="s">
        <v>2347</v>
      </c>
      <c r="E353" s="2" t="s">
        <v>2348</v>
      </c>
    </row>
    <row r="354" spans="1:5" ht="12.75">
      <c r="A354" s="2" t="s">
        <v>2349</v>
      </c>
      <c r="B354" s="2" t="s">
        <v>2350</v>
      </c>
      <c r="C354" s="2" t="s">
        <v>2351</v>
      </c>
      <c r="D354" s="2" t="s">
        <v>2352</v>
      </c>
      <c r="E354" s="2" t="s">
        <v>2353</v>
      </c>
    </row>
    <row r="355" spans="1:5" ht="12.75">
      <c r="A355" s="2" t="s">
        <v>2354</v>
      </c>
      <c r="B355" s="2" t="s">
        <v>2355</v>
      </c>
      <c r="C355" s="2" t="s">
        <v>2356</v>
      </c>
      <c r="D355" s="2" t="s">
        <v>2357</v>
      </c>
      <c r="E355" s="2" t="s">
        <v>2358</v>
      </c>
    </row>
    <row r="356" spans="1:5" ht="12.75">
      <c r="A356" s="2" t="s">
        <v>2359</v>
      </c>
      <c r="B356" s="2" t="s">
        <v>2360</v>
      </c>
      <c r="C356" s="2" t="s">
        <v>2361</v>
      </c>
      <c r="D356" s="2" t="s">
        <v>2362</v>
      </c>
      <c r="E356" s="2" t="s">
        <v>2363</v>
      </c>
    </row>
    <row r="357" spans="1:5" ht="12.75">
      <c r="A357" s="2" t="s">
        <v>2364</v>
      </c>
      <c r="B357" s="2" t="s">
        <v>2365</v>
      </c>
      <c r="C357" s="2" t="s">
        <v>2366</v>
      </c>
      <c r="D357" s="2" t="s">
        <v>2367</v>
      </c>
      <c r="E357" s="2" t="s">
        <v>2368</v>
      </c>
    </row>
    <row r="358" spans="1:5" ht="12.75">
      <c r="A358" s="2" t="s">
        <v>2369</v>
      </c>
      <c r="B358" s="2" t="s">
        <v>2370</v>
      </c>
      <c r="C358" s="2" t="s">
        <v>2371</v>
      </c>
      <c r="D358" s="2" t="s">
        <v>2372</v>
      </c>
      <c r="E358" s="2" t="s">
        <v>2373</v>
      </c>
    </row>
    <row r="359" spans="1:5" ht="12.75">
      <c r="A359" s="2" t="s">
        <v>2374</v>
      </c>
      <c r="B359" s="2" t="s">
        <v>2375</v>
      </c>
      <c r="C359" s="2" t="s">
        <v>2376</v>
      </c>
      <c r="D359" s="2" t="s">
        <v>2377</v>
      </c>
      <c r="E359" s="2" t="s">
        <v>2378</v>
      </c>
    </row>
    <row r="360" spans="1:5" ht="12.75">
      <c r="A360" s="2" t="s">
        <v>2379</v>
      </c>
      <c r="B360" s="2" t="s">
        <v>2380</v>
      </c>
      <c r="C360" s="2" t="s">
        <v>2381</v>
      </c>
      <c r="D360" s="2" t="s">
        <v>2382</v>
      </c>
      <c r="E360" s="2" t="s">
        <v>2383</v>
      </c>
    </row>
    <row r="361" spans="1:5" ht="12.75">
      <c r="A361" s="2" t="s">
        <v>2384</v>
      </c>
      <c r="B361" s="2" t="s">
        <v>2385</v>
      </c>
      <c r="C361" s="2" t="s">
        <v>2386</v>
      </c>
      <c r="D361" s="2" t="s">
        <v>2387</v>
      </c>
      <c r="E361" s="2" t="s">
        <v>2388</v>
      </c>
    </row>
    <row r="362" spans="1:5" ht="12.75">
      <c r="A362" s="2" t="s">
        <v>2389</v>
      </c>
      <c r="B362" s="2" t="s">
        <v>2390</v>
      </c>
      <c r="C362" s="2" t="s">
        <v>2391</v>
      </c>
      <c r="D362" s="2" t="s">
        <v>2392</v>
      </c>
      <c r="E362" s="2" t="s">
        <v>2393</v>
      </c>
    </row>
    <row r="363" spans="1:5" ht="12.75">
      <c r="A363" s="2" t="s">
        <v>2394</v>
      </c>
      <c r="B363" s="2" t="s">
        <v>2395</v>
      </c>
      <c r="C363" s="2" t="s">
        <v>2396</v>
      </c>
      <c r="D363" s="2" t="s">
        <v>2397</v>
      </c>
      <c r="E363" s="2" t="s">
        <v>2398</v>
      </c>
    </row>
    <row r="364" spans="1:5" ht="12.75">
      <c r="A364" s="2" t="s">
        <v>2399</v>
      </c>
      <c r="B364" s="2" t="s">
        <v>2400</v>
      </c>
      <c r="C364" s="2" t="s">
        <v>2401</v>
      </c>
      <c r="D364" s="2" t="s">
        <v>2402</v>
      </c>
      <c r="E364" s="2" t="s">
        <v>2403</v>
      </c>
    </row>
    <row r="365" spans="1:5" ht="12.75">
      <c r="A365" s="2" t="s">
        <v>2404</v>
      </c>
      <c r="B365" s="2" t="s">
        <v>2405</v>
      </c>
      <c r="C365" s="2" t="s">
        <v>2406</v>
      </c>
      <c r="D365" s="2" t="s">
        <v>2407</v>
      </c>
      <c r="E365" s="2" t="s">
        <v>2408</v>
      </c>
    </row>
    <row r="366" spans="1:5" ht="12.75">
      <c r="A366" s="2" t="s">
        <v>2409</v>
      </c>
      <c r="B366" s="2" t="s">
        <v>2410</v>
      </c>
      <c r="C366" s="2" t="s">
        <v>2411</v>
      </c>
      <c r="D366" s="2" t="s">
        <v>2412</v>
      </c>
      <c r="E366" s="2" t="s">
        <v>2413</v>
      </c>
    </row>
    <row r="367" spans="1:5" ht="12.75">
      <c r="A367" s="2" t="s">
        <v>2414</v>
      </c>
      <c r="B367" s="2" t="s">
        <v>2415</v>
      </c>
      <c r="C367" s="2" t="s">
        <v>2416</v>
      </c>
      <c r="D367" s="2" t="s">
        <v>2417</v>
      </c>
      <c r="E367" s="2" t="s">
        <v>2418</v>
      </c>
    </row>
    <row r="368" spans="1:5" ht="12.75">
      <c r="A368" s="2" t="s">
        <v>2419</v>
      </c>
      <c r="B368" s="2" t="s">
        <v>2420</v>
      </c>
      <c r="C368" s="2" t="s">
        <v>2421</v>
      </c>
      <c r="D368" s="2" t="s">
        <v>2422</v>
      </c>
      <c r="E368" s="2" t="s">
        <v>2423</v>
      </c>
    </row>
    <row r="369" spans="1:5" ht="12.75">
      <c r="A369" s="2" t="s">
        <v>2424</v>
      </c>
      <c r="B369" s="2" t="s">
        <v>2425</v>
      </c>
      <c r="C369" s="2" t="s">
        <v>2426</v>
      </c>
      <c r="D369" s="2" t="s">
        <v>2427</v>
      </c>
      <c r="E369" s="2" t="s">
        <v>2428</v>
      </c>
    </row>
    <row r="370" spans="1:5" ht="12.75">
      <c r="A370" s="2" t="s">
        <v>2429</v>
      </c>
      <c r="B370" s="2" t="s">
        <v>2430</v>
      </c>
      <c r="C370" s="2" t="s">
        <v>2431</v>
      </c>
      <c r="D370" s="2" t="s">
        <v>2432</v>
      </c>
      <c r="E370" s="2" t="s">
        <v>2433</v>
      </c>
    </row>
    <row r="371" spans="1:5" ht="12.75">
      <c r="A371" s="2" t="s">
        <v>2434</v>
      </c>
      <c r="B371" s="2" t="s">
        <v>2435</v>
      </c>
      <c r="C371" s="2" t="s">
        <v>2436</v>
      </c>
      <c r="D371" s="2" t="s">
        <v>2437</v>
      </c>
      <c r="E371" s="2" t="s">
        <v>2438</v>
      </c>
    </row>
    <row r="372" spans="1:5" ht="12.75">
      <c r="A372" s="2" t="s">
        <v>2439</v>
      </c>
      <c r="B372" s="2" t="s">
        <v>2440</v>
      </c>
      <c r="C372" s="2" t="s">
        <v>2441</v>
      </c>
      <c r="D372" s="2" t="s">
        <v>2442</v>
      </c>
      <c r="E372" s="2" t="s">
        <v>2443</v>
      </c>
    </row>
    <row r="373" spans="1:5" ht="12.75">
      <c r="A373" s="2" t="s">
        <v>2444</v>
      </c>
      <c r="B373" s="2" t="s">
        <v>2445</v>
      </c>
      <c r="C373" s="2" t="s">
        <v>2446</v>
      </c>
      <c r="D373" s="2" t="s">
        <v>2447</v>
      </c>
      <c r="E373" s="2" t="s">
        <v>2448</v>
      </c>
    </row>
    <row r="374" spans="1:5" ht="12.75">
      <c r="A374" s="2" t="s">
        <v>2449</v>
      </c>
      <c r="B374" s="2" t="s">
        <v>2450</v>
      </c>
      <c r="C374" s="2" t="s">
        <v>2451</v>
      </c>
      <c r="D374" s="2" t="s">
        <v>2452</v>
      </c>
      <c r="E374" s="2" t="s">
        <v>2453</v>
      </c>
    </row>
    <row r="375" spans="1:5" ht="12.75">
      <c r="A375" s="2" t="s">
        <v>2454</v>
      </c>
      <c r="B375" s="2" t="s">
        <v>2455</v>
      </c>
      <c r="C375" s="2" t="s">
        <v>2456</v>
      </c>
      <c r="D375" s="2" t="s">
        <v>2457</v>
      </c>
      <c r="E375" s="2" t="s">
        <v>2458</v>
      </c>
    </row>
    <row r="376" spans="1:5" ht="12.75">
      <c r="A376" s="2" t="s">
        <v>2459</v>
      </c>
      <c r="B376" s="2" t="s">
        <v>2460</v>
      </c>
      <c r="C376" s="2" t="s">
        <v>2461</v>
      </c>
      <c r="D376" s="2" t="s">
        <v>2462</v>
      </c>
      <c r="E376" s="2" t="s">
        <v>2463</v>
      </c>
    </row>
    <row r="377" spans="1:5" ht="12.75">
      <c r="A377" s="2" t="s">
        <v>2464</v>
      </c>
      <c r="B377" s="2" t="s">
        <v>2465</v>
      </c>
      <c r="C377" s="2" t="s">
        <v>2466</v>
      </c>
      <c r="D377" s="2" t="s">
        <v>2467</v>
      </c>
      <c r="E377" s="2" t="s">
        <v>2468</v>
      </c>
    </row>
    <row r="378" spans="1:5" ht="12.75">
      <c r="A378" s="2" t="s">
        <v>2469</v>
      </c>
      <c r="B378" s="2" t="s">
        <v>2470</v>
      </c>
      <c r="C378" s="2" t="s">
        <v>2471</v>
      </c>
      <c r="D378" s="2" t="s">
        <v>2472</v>
      </c>
      <c r="E378" s="2" t="s">
        <v>2473</v>
      </c>
    </row>
    <row r="379" spans="1:5" ht="12.75">
      <c r="A379" s="2" t="s">
        <v>2474</v>
      </c>
      <c r="B379" s="2" t="s">
        <v>2475</v>
      </c>
      <c r="C379" s="2" t="s">
        <v>2476</v>
      </c>
      <c r="D379" s="2" t="s">
        <v>2477</v>
      </c>
      <c r="E379" s="2" t="s">
        <v>2478</v>
      </c>
    </row>
    <row r="380" spans="1:5" ht="12.75">
      <c r="A380" s="2" t="s">
        <v>2479</v>
      </c>
      <c r="B380" s="2" t="s">
        <v>2480</v>
      </c>
      <c r="C380" s="2" t="s">
        <v>2481</v>
      </c>
      <c r="D380" s="2" t="s">
        <v>2482</v>
      </c>
      <c r="E380" s="2" t="s">
        <v>2483</v>
      </c>
    </row>
    <row r="381" spans="1:5" ht="12.75">
      <c r="A381" s="2" t="s">
        <v>2484</v>
      </c>
      <c r="B381" s="2" t="s">
        <v>2485</v>
      </c>
      <c r="C381" s="2" t="s">
        <v>2486</v>
      </c>
      <c r="D381" s="2" t="s">
        <v>2487</v>
      </c>
      <c r="E381" s="2" t="s">
        <v>2488</v>
      </c>
    </row>
    <row r="382" spans="1:5" ht="12.75">
      <c r="A382" s="2" t="s">
        <v>2489</v>
      </c>
      <c r="B382" s="2" t="s">
        <v>2490</v>
      </c>
      <c r="C382" s="2" t="s">
        <v>2491</v>
      </c>
      <c r="D382" s="2" t="s">
        <v>2492</v>
      </c>
      <c r="E382" s="2" t="s">
        <v>2493</v>
      </c>
    </row>
    <row r="383" spans="1:5" ht="12.75">
      <c r="A383" s="2" t="s">
        <v>2494</v>
      </c>
      <c r="B383" s="2" t="s">
        <v>2495</v>
      </c>
      <c r="C383" s="2" t="s">
        <v>2496</v>
      </c>
      <c r="D383" s="2" t="s">
        <v>2497</v>
      </c>
      <c r="E383" s="2" t="s">
        <v>2498</v>
      </c>
    </row>
    <row r="384" spans="1:5" ht="12.75">
      <c r="A384" s="2" t="s">
        <v>2499</v>
      </c>
      <c r="B384" s="2" t="s">
        <v>2500</v>
      </c>
      <c r="C384" s="2" t="s">
        <v>2501</v>
      </c>
      <c r="D384" s="2" t="s">
        <v>2502</v>
      </c>
      <c r="E384" s="2" t="s">
        <v>2503</v>
      </c>
    </row>
    <row r="385" spans="1:5" ht="12.75">
      <c r="A385" s="2" t="s">
        <v>2504</v>
      </c>
      <c r="B385" s="2" t="s">
        <v>2505</v>
      </c>
      <c r="C385" s="2" t="s">
        <v>2506</v>
      </c>
      <c r="D385" s="2" t="s">
        <v>2507</v>
      </c>
      <c r="E385" s="2" t="s">
        <v>2508</v>
      </c>
    </row>
    <row r="386" spans="1:5" ht="12.75">
      <c r="A386" s="2" t="s">
        <v>2509</v>
      </c>
      <c r="B386" s="2" t="s">
        <v>2510</v>
      </c>
      <c r="C386" s="2" t="s">
        <v>2511</v>
      </c>
      <c r="D386" s="2" t="s">
        <v>2512</v>
      </c>
      <c r="E386" s="2" t="s">
        <v>2513</v>
      </c>
    </row>
    <row r="387" spans="1:5" ht="12.75">
      <c r="A387" s="2" t="s">
        <v>2514</v>
      </c>
      <c r="B387" s="2" t="s">
        <v>1156</v>
      </c>
      <c r="C387" s="2" t="s">
        <v>1157</v>
      </c>
      <c r="D387" s="2" t="s">
        <v>1158</v>
      </c>
      <c r="E387" s="2" t="s">
        <v>1159</v>
      </c>
    </row>
    <row r="388" spans="1:5" ht="12.75">
      <c r="A388" s="2" t="s">
        <v>2515</v>
      </c>
      <c r="B388" s="2" t="s">
        <v>1156</v>
      </c>
      <c r="C388" s="2" t="s">
        <v>1161</v>
      </c>
      <c r="D388" s="2" t="s">
        <v>1162</v>
      </c>
      <c r="E388" s="2" t="s">
        <v>1163</v>
      </c>
    </row>
    <row r="389" spans="1:5" ht="12.75">
      <c r="A389" s="2" t="s">
        <v>2516</v>
      </c>
      <c r="B389" s="2" t="s">
        <v>1156</v>
      </c>
      <c r="C389" s="2" t="s">
        <v>1165</v>
      </c>
      <c r="D389" s="2" t="s">
        <v>1166</v>
      </c>
      <c r="E389" s="2" t="s">
        <v>1167</v>
      </c>
    </row>
    <row r="390" spans="1:5" ht="12.75">
      <c r="A390" s="2" t="s">
        <v>2517</v>
      </c>
      <c r="B390" s="2" t="s">
        <v>1156</v>
      </c>
      <c r="C390" s="2" t="s">
        <v>1169</v>
      </c>
      <c r="D390" s="2" t="s">
        <v>1170</v>
      </c>
      <c r="E390" s="2" t="s">
        <v>1171</v>
      </c>
    </row>
    <row r="391" spans="1:5" ht="12.75">
      <c r="A391" s="2" t="s">
        <v>2518</v>
      </c>
      <c r="B391" s="2" t="s">
        <v>1156</v>
      </c>
      <c r="C391" s="2" t="s">
        <v>1173</v>
      </c>
      <c r="D391" s="2" t="s">
        <v>1156</v>
      </c>
      <c r="E391" s="2" t="s">
        <v>1156</v>
      </c>
    </row>
    <row r="392" spans="1:5" ht="12.75">
      <c r="A392" s="2" t="s">
        <v>2519</v>
      </c>
      <c r="B392" s="2" t="s">
        <v>1156</v>
      </c>
      <c r="C392" s="2" t="s">
        <v>1173</v>
      </c>
      <c r="D392" s="2" t="s">
        <v>1156</v>
      </c>
      <c r="E392" s="2" t="s">
        <v>1156</v>
      </c>
    </row>
    <row r="393" spans="1:5" ht="12.75">
      <c r="A393" s="2" t="s">
        <v>2520</v>
      </c>
      <c r="B393" s="2" t="s">
        <v>1156</v>
      </c>
      <c r="C393" s="2" t="s">
        <v>1176</v>
      </c>
      <c r="D393" s="2" t="s">
        <v>1156</v>
      </c>
      <c r="E393" s="2" t="s">
        <v>1156</v>
      </c>
    </row>
    <row r="394" spans="1:5" ht="12.75">
      <c r="A394" s="2" t="s">
        <v>2521</v>
      </c>
      <c r="B394" s="2" t="s">
        <v>1156</v>
      </c>
      <c r="C394" s="2" t="s">
        <v>1176</v>
      </c>
      <c r="D394" s="2" t="s">
        <v>1156</v>
      </c>
      <c r="E394" s="2" t="s">
        <v>1156</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194"/>
  <sheetViews>
    <sheetView workbookViewId="0" topLeftCell="A1">
      <pane ySplit="2" topLeftCell="A180" activePane="bottomLeft" state="frozen"/>
      <selection pane="bottomLeft" activeCell="F7" sqref="F7"/>
    </sheetView>
  </sheetViews>
  <sheetFormatPr defaultColWidth="9.00390625" defaultRowHeight="15" customHeight="1" outlineLevelCol="6"/>
  <cols>
    <col min="1" max="1" width="10.8515625" style="0" customWidth="1"/>
    <col min="2" max="2" width="8.57421875" style="0" customWidth="1"/>
    <col min="3" max="3" width="18.7109375" style="0" customWidth="1"/>
    <col min="4" max="4" width="26.28125" style="0" customWidth="1"/>
    <col min="5" max="5" width="30.28125" style="0" customWidth="1"/>
    <col min="6" max="6" width="33.421875" style="0" customWidth="1"/>
    <col min="7" max="7" width="18.00390625" style="0" customWidth="1"/>
  </cols>
  <sheetData>
    <row r="1" spans="1:7" s="150" customFormat="1" ht="15" customHeight="1">
      <c r="A1" s="56" t="s">
        <v>1</v>
      </c>
      <c r="B1" s="58"/>
      <c r="C1" s="166"/>
      <c r="D1" s="167" t="s">
        <v>2</v>
      </c>
      <c r="E1" s="168"/>
      <c r="F1"/>
      <c r="G1"/>
    </row>
    <row r="2" spans="1:5" ht="15" customHeight="1">
      <c r="A2" s="169" t="s">
        <v>3</v>
      </c>
      <c r="B2" s="169" t="s">
        <v>4</v>
      </c>
      <c r="C2" s="169" t="s">
        <v>5</v>
      </c>
      <c r="D2" s="169" t="s">
        <v>6</v>
      </c>
      <c r="E2" s="170" t="s">
        <v>7</v>
      </c>
    </row>
    <row r="3" spans="1:5" ht="15" customHeight="1">
      <c r="A3" s="171" t="s">
        <v>8</v>
      </c>
      <c r="B3" s="172" t="s">
        <v>9</v>
      </c>
      <c r="C3" s="172" t="s">
        <v>10</v>
      </c>
      <c r="D3" s="172" t="s">
        <v>11</v>
      </c>
      <c r="E3" s="172" t="s">
        <v>12</v>
      </c>
    </row>
    <row r="4" spans="1:5" ht="15" customHeight="1">
      <c r="A4" s="173"/>
      <c r="B4" s="172" t="s">
        <v>13</v>
      </c>
      <c r="C4" s="172" t="s">
        <v>14</v>
      </c>
      <c r="D4" s="172" t="s">
        <v>15</v>
      </c>
      <c r="E4" s="172" t="s">
        <v>16</v>
      </c>
    </row>
    <row r="5" spans="1:5" ht="15" customHeight="1">
      <c r="A5" s="173"/>
      <c r="B5" s="172" t="s">
        <v>17</v>
      </c>
      <c r="C5" s="172" t="s">
        <v>18</v>
      </c>
      <c r="D5" s="172" t="s">
        <v>19</v>
      </c>
      <c r="E5" s="172" t="s">
        <v>20</v>
      </c>
    </row>
    <row r="6" spans="1:5" ht="15" customHeight="1">
      <c r="A6" s="173"/>
      <c r="B6" s="172" t="s">
        <v>21</v>
      </c>
      <c r="C6" s="172" t="s">
        <v>22</v>
      </c>
      <c r="D6" s="172" t="s">
        <v>23</v>
      </c>
      <c r="E6" s="172" t="s">
        <v>24</v>
      </c>
    </row>
    <row r="7" spans="1:5" ht="15" customHeight="1">
      <c r="A7" s="173"/>
      <c r="B7" s="172" t="s">
        <v>25</v>
      </c>
      <c r="C7" s="172" t="s">
        <v>26</v>
      </c>
      <c r="D7" s="172" t="s">
        <v>27</v>
      </c>
      <c r="E7" s="172" t="s">
        <v>28</v>
      </c>
    </row>
    <row r="8" spans="1:5" ht="15" customHeight="1">
      <c r="A8" s="173"/>
      <c r="B8" s="172" t="s">
        <v>29</v>
      </c>
      <c r="C8" s="172" t="s">
        <v>30</v>
      </c>
      <c r="D8" s="172" t="s">
        <v>31</v>
      </c>
      <c r="E8" s="172" t="s">
        <v>32</v>
      </c>
    </row>
    <row r="9" spans="1:5" ht="15" customHeight="1">
      <c r="A9" s="173"/>
      <c r="B9" s="172" t="s">
        <v>33</v>
      </c>
      <c r="C9" s="172" t="s">
        <v>34</v>
      </c>
      <c r="D9" s="172" t="s">
        <v>35</v>
      </c>
      <c r="E9" s="172" t="s">
        <v>36</v>
      </c>
    </row>
    <row r="10" spans="1:5" ht="15" customHeight="1">
      <c r="A10" s="173"/>
      <c r="B10" s="172" t="s">
        <v>37</v>
      </c>
      <c r="C10" s="172" t="s">
        <v>38</v>
      </c>
      <c r="D10" s="172" t="s">
        <v>39</v>
      </c>
      <c r="E10" s="172" t="s">
        <v>40</v>
      </c>
    </row>
    <row r="11" spans="1:5" ht="15" customHeight="1">
      <c r="A11" s="173"/>
      <c r="B11" s="172" t="s">
        <v>41</v>
      </c>
      <c r="C11" s="172" t="s">
        <v>42</v>
      </c>
      <c r="D11" s="172" t="s">
        <v>43</v>
      </c>
      <c r="E11" s="172" t="s">
        <v>44</v>
      </c>
    </row>
    <row r="12" spans="1:5" ht="15" customHeight="1">
      <c r="A12" s="173"/>
      <c r="B12" s="172" t="s">
        <v>45</v>
      </c>
      <c r="C12" s="172" t="s">
        <v>46</v>
      </c>
      <c r="D12" s="172" t="s">
        <v>47</v>
      </c>
      <c r="E12" s="172" t="s">
        <v>48</v>
      </c>
    </row>
    <row r="13" spans="1:5" ht="15" customHeight="1">
      <c r="A13" s="173"/>
      <c r="B13" s="172" t="s">
        <v>49</v>
      </c>
      <c r="C13" s="172" t="s">
        <v>50</v>
      </c>
      <c r="D13" s="172" t="s">
        <v>51</v>
      </c>
      <c r="E13" s="172" t="s">
        <v>52</v>
      </c>
    </row>
    <row r="14" spans="1:5" ht="15" customHeight="1">
      <c r="A14" s="173"/>
      <c r="B14" s="172" t="s">
        <v>53</v>
      </c>
      <c r="C14" s="172" t="s">
        <v>54</v>
      </c>
      <c r="D14" s="172" t="s">
        <v>55</v>
      </c>
      <c r="E14" s="172" t="s">
        <v>56</v>
      </c>
    </row>
    <row r="15" spans="1:5" ht="15" customHeight="1">
      <c r="A15" s="173"/>
      <c r="B15" s="172" t="s">
        <v>57</v>
      </c>
      <c r="C15" s="172" t="s">
        <v>58</v>
      </c>
      <c r="D15" s="172" t="s">
        <v>59</v>
      </c>
      <c r="E15" s="172" t="s">
        <v>60</v>
      </c>
    </row>
    <row r="16" spans="1:5" ht="15" customHeight="1">
      <c r="A16" s="173"/>
      <c r="B16" s="172" t="s">
        <v>61</v>
      </c>
      <c r="C16" s="172" t="s">
        <v>62</v>
      </c>
      <c r="D16" s="172" t="s">
        <v>63</v>
      </c>
      <c r="E16" s="172" t="s">
        <v>64</v>
      </c>
    </row>
    <row r="17" spans="1:5" ht="15" customHeight="1">
      <c r="A17" s="173"/>
      <c r="B17" s="172" t="s">
        <v>65</v>
      </c>
      <c r="C17" s="172" t="s">
        <v>66</v>
      </c>
      <c r="D17" s="172" t="s">
        <v>67</v>
      </c>
      <c r="E17" s="172" t="s">
        <v>68</v>
      </c>
    </row>
    <row r="18" spans="1:5" ht="15" customHeight="1">
      <c r="A18" s="173"/>
      <c r="B18" s="172" t="s">
        <v>69</v>
      </c>
      <c r="C18" s="172" t="s">
        <v>70</v>
      </c>
      <c r="D18" s="172" t="s">
        <v>71</v>
      </c>
      <c r="E18" s="172" t="s">
        <v>72</v>
      </c>
    </row>
    <row r="19" spans="1:5" ht="15" customHeight="1">
      <c r="A19" s="173"/>
      <c r="B19" s="172" t="s">
        <v>73</v>
      </c>
      <c r="C19" s="172" t="s">
        <v>74</v>
      </c>
      <c r="D19" s="172" t="s">
        <v>75</v>
      </c>
      <c r="E19" s="172" t="s">
        <v>76</v>
      </c>
    </row>
    <row r="20" spans="1:5" ht="15" customHeight="1">
      <c r="A20" s="173"/>
      <c r="B20" s="172" t="s">
        <v>77</v>
      </c>
      <c r="C20" s="172" t="s">
        <v>78</v>
      </c>
      <c r="D20" s="172" t="s">
        <v>79</v>
      </c>
      <c r="E20" s="172" t="s">
        <v>80</v>
      </c>
    </row>
    <row r="21" spans="1:5" ht="15" customHeight="1">
      <c r="A21" s="173"/>
      <c r="B21" s="172" t="s">
        <v>81</v>
      </c>
      <c r="C21" s="172" t="s">
        <v>82</v>
      </c>
      <c r="D21" s="172" t="s">
        <v>83</v>
      </c>
      <c r="E21" s="172" t="s">
        <v>84</v>
      </c>
    </row>
    <row r="22" spans="1:5" ht="15" customHeight="1">
      <c r="A22" s="173"/>
      <c r="B22" s="172" t="s">
        <v>85</v>
      </c>
      <c r="C22" s="172" t="s">
        <v>86</v>
      </c>
      <c r="D22" s="172" t="s">
        <v>87</v>
      </c>
      <c r="E22" s="172" t="s">
        <v>88</v>
      </c>
    </row>
    <row r="23" spans="1:5" ht="15" customHeight="1">
      <c r="A23" s="173"/>
      <c r="B23" s="172" t="s">
        <v>89</v>
      </c>
      <c r="C23" s="172" t="s">
        <v>90</v>
      </c>
      <c r="D23" s="172" t="s">
        <v>91</v>
      </c>
      <c r="E23" s="172" t="s">
        <v>92</v>
      </c>
    </row>
    <row r="24" spans="1:5" ht="15" customHeight="1">
      <c r="A24" s="173"/>
      <c r="B24" s="172" t="s">
        <v>93</v>
      </c>
      <c r="C24" s="172" t="s">
        <v>94</v>
      </c>
      <c r="D24" s="172" t="s">
        <v>95</v>
      </c>
      <c r="E24" s="172" t="s">
        <v>96</v>
      </c>
    </row>
    <row r="25" spans="1:5" ht="15" customHeight="1">
      <c r="A25" s="173"/>
      <c r="B25" s="172" t="s">
        <v>97</v>
      </c>
      <c r="C25" s="172" t="s">
        <v>98</v>
      </c>
      <c r="D25" s="172" t="s">
        <v>99</v>
      </c>
      <c r="E25" s="172" t="s">
        <v>100</v>
      </c>
    </row>
    <row r="26" spans="1:5" ht="15" customHeight="1">
      <c r="A26" s="173"/>
      <c r="B26" s="172" t="s">
        <v>101</v>
      </c>
      <c r="C26" s="172" t="s">
        <v>102</v>
      </c>
      <c r="D26" s="172" t="s">
        <v>103</v>
      </c>
      <c r="E26" s="172" t="s">
        <v>104</v>
      </c>
    </row>
    <row r="27" spans="1:5" ht="15" customHeight="1">
      <c r="A27" s="173"/>
      <c r="B27" s="172" t="s">
        <v>105</v>
      </c>
      <c r="C27" s="172" t="s">
        <v>106</v>
      </c>
      <c r="D27" s="172" t="s">
        <v>107</v>
      </c>
      <c r="E27" s="172" t="s">
        <v>108</v>
      </c>
    </row>
    <row r="28" spans="1:5" ht="15" customHeight="1">
      <c r="A28" s="173"/>
      <c r="B28" s="172" t="s">
        <v>109</v>
      </c>
      <c r="C28" s="172" t="s">
        <v>110</v>
      </c>
      <c r="D28" s="172" t="s">
        <v>111</v>
      </c>
      <c r="E28" s="172" t="s">
        <v>112</v>
      </c>
    </row>
    <row r="29" spans="1:5" ht="15" customHeight="1">
      <c r="A29" s="173"/>
      <c r="B29" s="172" t="s">
        <v>113</v>
      </c>
      <c r="C29" s="172" t="s">
        <v>114</v>
      </c>
      <c r="D29" s="172" t="s">
        <v>115</v>
      </c>
      <c r="E29" s="172" t="s">
        <v>116</v>
      </c>
    </row>
    <row r="30" spans="1:5" ht="15" customHeight="1">
      <c r="A30" s="173"/>
      <c r="B30" s="172" t="s">
        <v>117</v>
      </c>
      <c r="C30" s="172" t="s">
        <v>118</v>
      </c>
      <c r="D30" s="172" t="s">
        <v>119</v>
      </c>
      <c r="E30" s="172" t="s">
        <v>120</v>
      </c>
    </row>
    <row r="31" spans="1:5" ht="15" customHeight="1">
      <c r="A31" s="173"/>
      <c r="B31" s="172" t="s">
        <v>121</v>
      </c>
      <c r="C31" s="172" t="s">
        <v>122</v>
      </c>
      <c r="D31" s="172" t="s">
        <v>123</v>
      </c>
      <c r="E31" s="172" t="s">
        <v>124</v>
      </c>
    </row>
    <row r="32" spans="1:5" ht="15" customHeight="1">
      <c r="A32" s="173"/>
      <c r="B32" s="172" t="s">
        <v>125</v>
      </c>
      <c r="C32" s="172" t="s">
        <v>126</v>
      </c>
      <c r="D32" s="172" t="s">
        <v>127</v>
      </c>
      <c r="E32" s="172" t="s">
        <v>128</v>
      </c>
    </row>
    <row r="33" spans="1:5" ht="15" customHeight="1">
      <c r="A33" s="173"/>
      <c r="B33" s="172" t="s">
        <v>129</v>
      </c>
      <c r="C33" s="172" t="s">
        <v>130</v>
      </c>
      <c r="D33" s="172" t="s">
        <v>131</v>
      </c>
      <c r="E33" s="172" t="s">
        <v>132</v>
      </c>
    </row>
    <row r="34" spans="1:5" ht="15" customHeight="1">
      <c r="A34" s="173"/>
      <c r="B34" s="172" t="s">
        <v>133</v>
      </c>
      <c r="C34" s="172" t="s">
        <v>134</v>
      </c>
      <c r="D34" s="172" t="s">
        <v>135</v>
      </c>
      <c r="E34" s="172" t="s">
        <v>136</v>
      </c>
    </row>
    <row r="35" spans="1:5" ht="15" customHeight="1">
      <c r="A35" s="173"/>
      <c r="B35" s="172" t="s">
        <v>137</v>
      </c>
      <c r="C35" s="172" t="s">
        <v>138</v>
      </c>
      <c r="D35" s="172" t="s">
        <v>139</v>
      </c>
      <c r="E35" s="172" t="s">
        <v>140</v>
      </c>
    </row>
    <row r="36" spans="1:5" ht="15" customHeight="1">
      <c r="A36" s="173"/>
      <c r="B36" s="172" t="s">
        <v>141</v>
      </c>
      <c r="C36" s="172" t="s">
        <v>142</v>
      </c>
      <c r="D36" s="172" t="s">
        <v>143</v>
      </c>
      <c r="E36" s="172" t="s">
        <v>144</v>
      </c>
    </row>
    <row r="37" spans="1:5" ht="15" customHeight="1">
      <c r="A37" s="173"/>
      <c r="B37" s="172" t="s">
        <v>145</v>
      </c>
      <c r="C37" s="172" t="s">
        <v>146</v>
      </c>
      <c r="D37" s="172" t="s">
        <v>147</v>
      </c>
      <c r="E37" s="172" t="s">
        <v>148</v>
      </c>
    </row>
    <row r="38" spans="1:5" ht="15" customHeight="1">
      <c r="A38" s="173"/>
      <c r="B38" s="172" t="s">
        <v>149</v>
      </c>
      <c r="C38" s="172" t="s">
        <v>150</v>
      </c>
      <c r="D38" s="172" t="s">
        <v>151</v>
      </c>
      <c r="E38" s="172" t="s">
        <v>152</v>
      </c>
    </row>
    <row r="39" spans="1:5" ht="15" customHeight="1">
      <c r="A39" s="173"/>
      <c r="B39" s="172" t="s">
        <v>153</v>
      </c>
      <c r="C39" s="172" t="s">
        <v>154</v>
      </c>
      <c r="D39" s="172" t="s">
        <v>155</v>
      </c>
      <c r="E39" s="172" t="s">
        <v>156</v>
      </c>
    </row>
    <row r="40" spans="1:5" ht="15" customHeight="1">
      <c r="A40" s="173"/>
      <c r="B40" s="172" t="s">
        <v>157</v>
      </c>
      <c r="C40" s="172" t="s">
        <v>158</v>
      </c>
      <c r="D40" s="172" t="s">
        <v>159</v>
      </c>
      <c r="E40" s="172" t="s">
        <v>160</v>
      </c>
    </row>
    <row r="41" spans="1:5" ht="15" customHeight="1">
      <c r="A41" s="173"/>
      <c r="B41" s="172" t="s">
        <v>161</v>
      </c>
      <c r="C41" s="172" t="s">
        <v>162</v>
      </c>
      <c r="D41" s="172" t="s">
        <v>163</v>
      </c>
      <c r="E41" s="172" t="s">
        <v>164</v>
      </c>
    </row>
    <row r="42" spans="1:5" ht="15" customHeight="1">
      <c r="A42" s="173"/>
      <c r="B42" s="172" t="s">
        <v>165</v>
      </c>
      <c r="C42" s="172" t="s">
        <v>166</v>
      </c>
      <c r="D42" s="172" t="s">
        <v>167</v>
      </c>
      <c r="E42" s="172" t="s">
        <v>168</v>
      </c>
    </row>
    <row r="43" spans="1:5" ht="15" customHeight="1">
      <c r="A43" s="173"/>
      <c r="B43" s="172" t="s">
        <v>169</v>
      </c>
      <c r="C43" s="172" t="s">
        <v>170</v>
      </c>
      <c r="D43" s="172" t="s">
        <v>171</v>
      </c>
      <c r="E43" s="172" t="s">
        <v>172</v>
      </c>
    </row>
    <row r="44" spans="1:5" ht="15" customHeight="1">
      <c r="A44" s="173"/>
      <c r="B44" s="172" t="s">
        <v>173</v>
      </c>
      <c r="C44" s="172" t="s">
        <v>174</v>
      </c>
      <c r="D44" s="172" t="s">
        <v>175</v>
      </c>
      <c r="E44" s="172" t="s">
        <v>176</v>
      </c>
    </row>
    <row r="45" spans="1:5" ht="15" customHeight="1">
      <c r="A45" s="173"/>
      <c r="B45" s="172" t="s">
        <v>177</v>
      </c>
      <c r="C45" s="172" t="s">
        <v>178</v>
      </c>
      <c r="D45" s="172" t="s">
        <v>179</v>
      </c>
      <c r="E45" s="172" t="s">
        <v>180</v>
      </c>
    </row>
    <row r="46" spans="1:5" ht="15" customHeight="1">
      <c r="A46" s="173"/>
      <c r="B46" s="172" t="s">
        <v>181</v>
      </c>
      <c r="C46" s="172" t="s">
        <v>182</v>
      </c>
      <c r="D46" s="172" t="s">
        <v>183</v>
      </c>
      <c r="E46" s="172" t="s">
        <v>184</v>
      </c>
    </row>
    <row r="47" spans="1:5" ht="15" customHeight="1">
      <c r="A47" s="173"/>
      <c r="B47" s="172" t="s">
        <v>185</v>
      </c>
      <c r="C47" s="172" t="s">
        <v>186</v>
      </c>
      <c r="D47" s="172" t="s">
        <v>187</v>
      </c>
      <c r="E47" s="172" t="s">
        <v>188</v>
      </c>
    </row>
    <row r="48" spans="1:5" ht="15" customHeight="1">
      <c r="A48" s="173"/>
      <c r="B48" s="172" t="s">
        <v>189</v>
      </c>
      <c r="C48" s="172" t="s">
        <v>190</v>
      </c>
      <c r="D48" s="172" t="s">
        <v>191</v>
      </c>
      <c r="E48" s="172" t="s">
        <v>192</v>
      </c>
    </row>
    <row r="49" spans="1:5" ht="15" customHeight="1">
      <c r="A49" s="173"/>
      <c r="B49" s="172" t="s">
        <v>193</v>
      </c>
      <c r="C49" s="172" t="s">
        <v>194</v>
      </c>
      <c r="D49" s="172" t="s">
        <v>195</v>
      </c>
      <c r="E49" s="172" t="s">
        <v>196</v>
      </c>
    </row>
    <row r="50" spans="1:5" ht="15" customHeight="1">
      <c r="A50" s="173"/>
      <c r="B50" s="172" t="s">
        <v>197</v>
      </c>
      <c r="C50" s="172" t="s">
        <v>198</v>
      </c>
      <c r="D50" s="172" t="s">
        <v>199</v>
      </c>
      <c r="E50" s="172" t="s">
        <v>200</v>
      </c>
    </row>
    <row r="51" spans="1:5" ht="15" customHeight="1">
      <c r="A51" s="173"/>
      <c r="B51" s="172" t="s">
        <v>201</v>
      </c>
      <c r="C51" s="172" t="s">
        <v>202</v>
      </c>
      <c r="D51" s="172" t="s">
        <v>203</v>
      </c>
      <c r="E51" s="172" t="s">
        <v>204</v>
      </c>
    </row>
    <row r="52" spans="1:5" ht="15" customHeight="1">
      <c r="A52" s="173"/>
      <c r="B52" s="172" t="s">
        <v>205</v>
      </c>
      <c r="C52" s="172" t="s">
        <v>206</v>
      </c>
      <c r="D52" s="172" t="s">
        <v>207</v>
      </c>
      <c r="E52" s="172" t="s">
        <v>208</v>
      </c>
    </row>
    <row r="53" spans="1:5" ht="15" customHeight="1">
      <c r="A53" s="173"/>
      <c r="B53" s="172" t="s">
        <v>209</v>
      </c>
      <c r="C53" s="172" t="s">
        <v>210</v>
      </c>
      <c r="D53" s="172" t="s">
        <v>211</v>
      </c>
      <c r="E53" s="172" t="s">
        <v>212</v>
      </c>
    </row>
    <row r="54" spans="1:5" ht="15" customHeight="1">
      <c r="A54" s="173"/>
      <c r="B54" s="172" t="s">
        <v>213</v>
      </c>
      <c r="C54" s="172" t="s">
        <v>214</v>
      </c>
      <c r="D54" s="172" t="s">
        <v>215</v>
      </c>
      <c r="E54" s="172" t="s">
        <v>216</v>
      </c>
    </row>
    <row r="55" spans="1:5" ht="15" customHeight="1">
      <c r="A55" s="173"/>
      <c r="B55" s="172" t="s">
        <v>217</v>
      </c>
      <c r="C55" s="172" t="s">
        <v>218</v>
      </c>
      <c r="D55" s="172" t="s">
        <v>219</v>
      </c>
      <c r="E55" s="172" t="s">
        <v>220</v>
      </c>
    </row>
    <row r="56" spans="1:5" ht="15" customHeight="1">
      <c r="A56" s="173"/>
      <c r="B56" s="172" t="s">
        <v>221</v>
      </c>
      <c r="C56" s="172" t="s">
        <v>222</v>
      </c>
      <c r="D56" s="172" t="s">
        <v>223</v>
      </c>
      <c r="E56" s="172" t="s">
        <v>224</v>
      </c>
    </row>
    <row r="57" spans="1:5" ht="15" customHeight="1">
      <c r="A57" s="173"/>
      <c r="B57" s="172" t="s">
        <v>225</v>
      </c>
      <c r="C57" s="172" t="s">
        <v>226</v>
      </c>
      <c r="D57" s="172" t="s">
        <v>227</v>
      </c>
      <c r="E57" s="172" t="s">
        <v>228</v>
      </c>
    </row>
    <row r="58" spans="1:5" ht="15" customHeight="1">
      <c r="A58" s="173"/>
      <c r="B58" s="172" t="s">
        <v>229</v>
      </c>
      <c r="C58" s="172" t="s">
        <v>230</v>
      </c>
      <c r="D58" s="172" t="s">
        <v>231</v>
      </c>
      <c r="E58" s="172" t="s">
        <v>232</v>
      </c>
    </row>
    <row r="59" spans="1:5" ht="15" customHeight="1">
      <c r="A59" s="173"/>
      <c r="B59" s="172" t="s">
        <v>233</v>
      </c>
      <c r="C59" s="172" t="s">
        <v>234</v>
      </c>
      <c r="D59" s="172" t="s">
        <v>235</v>
      </c>
      <c r="E59" s="172" t="s">
        <v>236</v>
      </c>
    </row>
    <row r="60" spans="1:5" ht="15" customHeight="1">
      <c r="A60" s="173"/>
      <c r="B60" s="172" t="s">
        <v>237</v>
      </c>
      <c r="C60" s="172" t="s">
        <v>238</v>
      </c>
      <c r="D60" s="172" t="s">
        <v>239</v>
      </c>
      <c r="E60" s="172" t="s">
        <v>240</v>
      </c>
    </row>
    <row r="61" spans="1:5" ht="15" customHeight="1">
      <c r="A61" s="173"/>
      <c r="B61" s="172" t="s">
        <v>241</v>
      </c>
      <c r="C61" s="172" t="s">
        <v>242</v>
      </c>
      <c r="D61" s="172" t="s">
        <v>243</v>
      </c>
      <c r="E61" s="172" t="s">
        <v>244</v>
      </c>
    </row>
    <row r="62" spans="1:5" ht="15" customHeight="1">
      <c r="A62" s="173"/>
      <c r="B62" s="172" t="s">
        <v>245</v>
      </c>
      <c r="C62" s="172" t="s">
        <v>246</v>
      </c>
      <c r="D62" s="172" t="s">
        <v>247</v>
      </c>
      <c r="E62" s="172" t="s">
        <v>248</v>
      </c>
    </row>
    <row r="63" spans="1:5" ht="15" customHeight="1">
      <c r="A63" s="173"/>
      <c r="B63" s="172" t="s">
        <v>249</v>
      </c>
      <c r="C63" s="172" t="s">
        <v>250</v>
      </c>
      <c r="D63" s="172" t="s">
        <v>251</v>
      </c>
      <c r="E63" s="172" t="s">
        <v>252</v>
      </c>
    </row>
    <row r="64" spans="1:5" ht="15" customHeight="1">
      <c r="A64" s="173"/>
      <c r="B64" s="172" t="s">
        <v>253</v>
      </c>
      <c r="C64" s="172" t="s">
        <v>254</v>
      </c>
      <c r="D64" s="172" t="s">
        <v>255</v>
      </c>
      <c r="E64" s="172" t="s">
        <v>256</v>
      </c>
    </row>
    <row r="65" spans="1:5" ht="15" customHeight="1">
      <c r="A65" s="173"/>
      <c r="B65" s="172" t="s">
        <v>257</v>
      </c>
      <c r="C65" s="172" t="s">
        <v>258</v>
      </c>
      <c r="D65" s="172" t="s">
        <v>259</v>
      </c>
      <c r="E65" s="172" t="s">
        <v>260</v>
      </c>
    </row>
    <row r="66" spans="1:5" ht="15" customHeight="1">
      <c r="A66" s="173"/>
      <c r="B66" s="172" t="s">
        <v>261</v>
      </c>
      <c r="C66" s="172" t="s">
        <v>262</v>
      </c>
      <c r="D66" s="172" t="s">
        <v>263</v>
      </c>
      <c r="E66" s="172" t="s">
        <v>264</v>
      </c>
    </row>
    <row r="67" spans="1:5" ht="15" customHeight="1">
      <c r="A67" s="173"/>
      <c r="B67" s="172" t="s">
        <v>265</v>
      </c>
      <c r="C67" s="172" t="s">
        <v>266</v>
      </c>
      <c r="D67" s="172" t="s">
        <v>267</v>
      </c>
      <c r="E67" s="172" t="s">
        <v>268</v>
      </c>
    </row>
    <row r="68" spans="1:5" ht="15" customHeight="1">
      <c r="A68" s="173"/>
      <c r="B68" s="172" t="s">
        <v>269</v>
      </c>
      <c r="C68" s="172" t="s">
        <v>270</v>
      </c>
      <c r="D68" s="172" t="s">
        <v>271</v>
      </c>
      <c r="E68" s="172" t="s">
        <v>272</v>
      </c>
    </row>
    <row r="69" spans="1:5" ht="15" customHeight="1">
      <c r="A69" s="173"/>
      <c r="B69" s="172" t="s">
        <v>273</v>
      </c>
      <c r="C69" s="172" t="s">
        <v>274</v>
      </c>
      <c r="D69" s="172" t="s">
        <v>275</v>
      </c>
      <c r="E69" s="172" t="s">
        <v>276</v>
      </c>
    </row>
    <row r="70" spans="1:5" ht="15" customHeight="1">
      <c r="A70" s="173"/>
      <c r="B70" s="172" t="s">
        <v>277</v>
      </c>
      <c r="C70" s="172" t="s">
        <v>278</v>
      </c>
      <c r="D70" s="172" t="s">
        <v>279</v>
      </c>
      <c r="E70" s="172" t="s">
        <v>280</v>
      </c>
    </row>
    <row r="71" spans="1:5" ht="15" customHeight="1">
      <c r="A71" s="173"/>
      <c r="B71" s="172" t="s">
        <v>281</v>
      </c>
      <c r="C71" s="172" t="s">
        <v>282</v>
      </c>
      <c r="D71" s="172" t="s">
        <v>283</v>
      </c>
      <c r="E71" s="172" t="s">
        <v>284</v>
      </c>
    </row>
    <row r="72" spans="1:5" ht="15" customHeight="1">
      <c r="A72" s="173"/>
      <c r="B72" s="172" t="s">
        <v>285</v>
      </c>
      <c r="C72" s="172" t="s">
        <v>286</v>
      </c>
      <c r="D72" s="172" t="s">
        <v>287</v>
      </c>
      <c r="E72" s="172" t="s">
        <v>288</v>
      </c>
    </row>
    <row r="73" spans="1:5" ht="15" customHeight="1">
      <c r="A73" s="173"/>
      <c r="B73" s="172" t="s">
        <v>289</v>
      </c>
      <c r="C73" s="172" t="s">
        <v>290</v>
      </c>
      <c r="D73" s="172" t="s">
        <v>291</v>
      </c>
      <c r="E73" s="172" t="s">
        <v>292</v>
      </c>
    </row>
    <row r="74" spans="1:5" ht="15" customHeight="1">
      <c r="A74" s="173"/>
      <c r="B74" s="172" t="s">
        <v>293</v>
      </c>
      <c r="C74" s="172" t="s">
        <v>294</v>
      </c>
      <c r="D74" s="172" t="s">
        <v>295</v>
      </c>
      <c r="E74" s="172" t="s">
        <v>296</v>
      </c>
    </row>
    <row r="75" spans="1:5" ht="15" customHeight="1">
      <c r="A75" s="173"/>
      <c r="B75" s="172" t="s">
        <v>297</v>
      </c>
      <c r="C75" s="172" t="s">
        <v>298</v>
      </c>
      <c r="D75" s="172" t="s">
        <v>299</v>
      </c>
      <c r="E75" s="172" t="s">
        <v>300</v>
      </c>
    </row>
    <row r="76" spans="1:5" ht="15" customHeight="1">
      <c r="A76" s="173"/>
      <c r="B76" s="172" t="s">
        <v>301</v>
      </c>
      <c r="C76" s="172" t="s">
        <v>302</v>
      </c>
      <c r="D76" s="172" t="s">
        <v>303</v>
      </c>
      <c r="E76" s="172" t="s">
        <v>304</v>
      </c>
    </row>
    <row r="77" spans="1:5" ht="15" customHeight="1">
      <c r="A77" s="173"/>
      <c r="B77" s="172" t="s">
        <v>305</v>
      </c>
      <c r="C77" s="172" t="s">
        <v>306</v>
      </c>
      <c r="D77" s="172" t="s">
        <v>307</v>
      </c>
      <c r="E77" s="172" t="s">
        <v>308</v>
      </c>
    </row>
    <row r="78" spans="1:5" ht="15" customHeight="1">
      <c r="A78" s="173"/>
      <c r="B78" s="172" t="s">
        <v>309</v>
      </c>
      <c r="C78" s="172" t="s">
        <v>310</v>
      </c>
      <c r="D78" s="172" t="s">
        <v>311</v>
      </c>
      <c r="E78" s="172" t="s">
        <v>312</v>
      </c>
    </row>
    <row r="79" spans="1:5" ht="15" customHeight="1">
      <c r="A79" s="173"/>
      <c r="B79" s="172" t="s">
        <v>313</v>
      </c>
      <c r="C79" s="172" t="s">
        <v>314</v>
      </c>
      <c r="D79" s="172" t="s">
        <v>315</v>
      </c>
      <c r="E79" s="172" t="s">
        <v>316</v>
      </c>
    </row>
    <row r="80" spans="1:5" ht="15" customHeight="1">
      <c r="A80" s="173"/>
      <c r="B80" s="172" t="s">
        <v>317</v>
      </c>
      <c r="C80" s="172" t="s">
        <v>318</v>
      </c>
      <c r="D80" s="172" t="s">
        <v>319</v>
      </c>
      <c r="E80" s="172" t="s">
        <v>320</v>
      </c>
    </row>
    <row r="81" spans="1:5" ht="15" customHeight="1">
      <c r="A81" s="173"/>
      <c r="B81" s="172" t="s">
        <v>321</v>
      </c>
      <c r="C81" s="172" t="s">
        <v>322</v>
      </c>
      <c r="D81" s="172" t="s">
        <v>323</v>
      </c>
      <c r="E81" s="172" t="s">
        <v>324</v>
      </c>
    </row>
    <row r="82" spans="1:5" ht="15" customHeight="1">
      <c r="A82" s="173"/>
      <c r="B82" s="172" t="s">
        <v>325</v>
      </c>
      <c r="C82" s="172" t="s">
        <v>326</v>
      </c>
      <c r="D82" s="172" t="s">
        <v>327</v>
      </c>
      <c r="E82" s="172" t="s">
        <v>328</v>
      </c>
    </row>
    <row r="83" spans="1:5" ht="15" customHeight="1">
      <c r="A83" s="173"/>
      <c r="B83" s="172" t="s">
        <v>329</v>
      </c>
      <c r="C83" s="172" t="s">
        <v>330</v>
      </c>
      <c r="D83" s="172" t="s">
        <v>331</v>
      </c>
      <c r="E83" s="172" t="s">
        <v>332</v>
      </c>
    </row>
    <row r="84" spans="1:5" ht="15" customHeight="1">
      <c r="A84" s="173"/>
      <c r="B84" s="172" t="s">
        <v>333</v>
      </c>
      <c r="C84" s="172" t="s">
        <v>334</v>
      </c>
      <c r="D84" s="172" t="s">
        <v>335</v>
      </c>
      <c r="E84" s="172" t="s">
        <v>336</v>
      </c>
    </row>
    <row r="85" spans="1:5" ht="15" customHeight="1">
      <c r="A85" s="173"/>
      <c r="B85" s="172" t="s">
        <v>337</v>
      </c>
      <c r="C85" s="172" t="s">
        <v>338</v>
      </c>
      <c r="D85" s="172" t="s">
        <v>339</v>
      </c>
      <c r="E85" s="172" t="s">
        <v>340</v>
      </c>
    </row>
    <row r="86" spans="1:5" ht="15" customHeight="1">
      <c r="A86" s="173"/>
      <c r="B86" s="172" t="s">
        <v>341</v>
      </c>
      <c r="C86" s="172" t="s">
        <v>342</v>
      </c>
      <c r="D86" s="172" t="s">
        <v>343</v>
      </c>
      <c r="E86" s="172" t="s">
        <v>344</v>
      </c>
    </row>
    <row r="87" spans="1:5" ht="15" customHeight="1">
      <c r="A87" s="173"/>
      <c r="B87" s="172" t="s">
        <v>345</v>
      </c>
      <c r="C87" s="172" t="s">
        <v>346</v>
      </c>
      <c r="D87" s="172" t="s">
        <v>346</v>
      </c>
      <c r="E87" s="172" t="s">
        <v>346</v>
      </c>
    </row>
    <row r="88" spans="1:5" ht="15" customHeight="1">
      <c r="A88" s="173"/>
      <c r="B88" s="172" t="s">
        <v>347</v>
      </c>
      <c r="C88" s="172" t="s">
        <v>346</v>
      </c>
      <c r="D88" s="172" t="s">
        <v>346</v>
      </c>
      <c r="E88" s="172" t="s">
        <v>346</v>
      </c>
    </row>
    <row r="89" spans="1:5" ht="15" customHeight="1">
      <c r="A89" s="173"/>
      <c r="B89" s="172" t="s">
        <v>348</v>
      </c>
      <c r="C89" s="172" t="s">
        <v>349</v>
      </c>
      <c r="D89" s="172" t="s">
        <v>350</v>
      </c>
      <c r="E89" s="172" t="s">
        <v>351</v>
      </c>
    </row>
    <row r="90" spans="1:5" ht="15" customHeight="1">
      <c r="A90" s="173"/>
      <c r="B90" s="172" t="s">
        <v>352</v>
      </c>
      <c r="C90" s="172" t="s">
        <v>353</v>
      </c>
      <c r="D90" s="172" t="s">
        <v>354</v>
      </c>
      <c r="E90" s="172" t="s">
        <v>355</v>
      </c>
    </row>
    <row r="91" spans="1:5" ht="15" customHeight="1">
      <c r="A91" s="173"/>
      <c r="B91" s="172" t="s">
        <v>356</v>
      </c>
      <c r="C91" s="172" t="s">
        <v>357</v>
      </c>
      <c r="D91" s="172" t="s">
        <v>358</v>
      </c>
      <c r="E91" s="172" t="s">
        <v>359</v>
      </c>
    </row>
    <row r="92" spans="1:5" ht="15" customHeight="1">
      <c r="A92" s="173"/>
      <c r="B92" s="172" t="s">
        <v>360</v>
      </c>
      <c r="C92" s="172" t="s">
        <v>361</v>
      </c>
      <c r="D92" s="172" t="s">
        <v>362</v>
      </c>
      <c r="E92" s="172" t="s">
        <v>363</v>
      </c>
    </row>
    <row r="93" spans="1:5" ht="15" customHeight="1">
      <c r="A93" s="173"/>
      <c r="B93" s="172" t="s">
        <v>364</v>
      </c>
      <c r="C93" s="172" t="s">
        <v>365</v>
      </c>
      <c r="D93" s="172" t="s">
        <v>366</v>
      </c>
      <c r="E93" s="172" t="s">
        <v>367</v>
      </c>
    </row>
    <row r="94" spans="1:5" ht="15" customHeight="1">
      <c r="A94" s="173"/>
      <c r="B94" s="172" t="s">
        <v>368</v>
      </c>
      <c r="C94" s="172" t="s">
        <v>369</v>
      </c>
      <c r="D94" s="172" t="s">
        <v>370</v>
      </c>
      <c r="E94" s="172" t="s">
        <v>371</v>
      </c>
    </row>
    <row r="95" spans="1:5" ht="15" customHeight="1">
      <c r="A95" s="173"/>
      <c r="B95" s="172" t="s">
        <v>372</v>
      </c>
      <c r="C95" s="172" t="s">
        <v>373</v>
      </c>
      <c r="D95" s="172" t="s">
        <v>373</v>
      </c>
      <c r="E95" s="172" t="s">
        <v>373</v>
      </c>
    </row>
    <row r="96" spans="1:5" ht="15" customHeight="1">
      <c r="A96" s="173"/>
      <c r="B96" s="172" t="s">
        <v>374</v>
      </c>
      <c r="C96" s="172" t="s">
        <v>373</v>
      </c>
      <c r="D96" s="172" t="s">
        <v>373</v>
      </c>
      <c r="E96" s="172" t="s">
        <v>373</v>
      </c>
    </row>
    <row r="97" spans="1:5" ht="15" customHeight="1">
      <c r="A97" s="173"/>
      <c r="B97" s="172" t="s">
        <v>375</v>
      </c>
      <c r="C97" s="172" t="s">
        <v>376</v>
      </c>
      <c r="D97" s="172" t="s">
        <v>376</v>
      </c>
      <c r="E97" s="172" t="s">
        <v>376</v>
      </c>
    </row>
    <row r="98" spans="1:5" ht="15" customHeight="1">
      <c r="A98" s="174"/>
      <c r="B98" s="172" t="s">
        <v>377</v>
      </c>
      <c r="C98" s="172" t="s">
        <v>376</v>
      </c>
      <c r="D98" s="172" t="s">
        <v>376</v>
      </c>
      <c r="E98" s="172" t="s">
        <v>376</v>
      </c>
    </row>
    <row r="99" spans="1:5" ht="15" customHeight="1">
      <c r="A99" s="171" t="s">
        <v>378</v>
      </c>
      <c r="B99" s="172" t="s">
        <v>9</v>
      </c>
      <c r="C99" s="172" t="s">
        <v>379</v>
      </c>
      <c r="D99" s="172" t="s">
        <v>380</v>
      </c>
      <c r="E99" s="172" t="s">
        <v>381</v>
      </c>
    </row>
    <row r="100" spans="1:5" ht="15" customHeight="1">
      <c r="A100" s="173"/>
      <c r="B100" s="172" t="s">
        <v>13</v>
      </c>
      <c r="C100" s="172" t="s">
        <v>382</v>
      </c>
      <c r="D100" s="172" t="s">
        <v>383</v>
      </c>
      <c r="E100" s="172" t="s">
        <v>384</v>
      </c>
    </row>
    <row r="101" spans="1:5" ht="15" customHeight="1">
      <c r="A101" s="173"/>
      <c r="B101" s="172" t="s">
        <v>17</v>
      </c>
      <c r="C101" s="172" t="s">
        <v>385</v>
      </c>
      <c r="D101" s="172" t="s">
        <v>386</v>
      </c>
      <c r="E101" s="172" t="s">
        <v>387</v>
      </c>
    </row>
    <row r="102" spans="1:5" ht="15" customHeight="1">
      <c r="A102" s="173"/>
      <c r="B102" s="172" t="s">
        <v>21</v>
      </c>
      <c r="C102" s="172" t="s">
        <v>388</v>
      </c>
      <c r="D102" s="172" t="s">
        <v>389</v>
      </c>
      <c r="E102" s="172" t="s">
        <v>390</v>
      </c>
    </row>
    <row r="103" spans="1:5" ht="15" customHeight="1">
      <c r="A103" s="173"/>
      <c r="B103" s="172" t="s">
        <v>25</v>
      </c>
      <c r="C103" s="172" t="s">
        <v>391</v>
      </c>
      <c r="D103" s="172" t="s">
        <v>392</v>
      </c>
      <c r="E103" s="172" t="s">
        <v>393</v>
      </c>
    </row>
    <row r="104" spans="1:5" ht="15" customHeight="1">
      <c r="A104" s="173"/>
      <c r="B104" s="172" t="s">
        <v>29</v>
      </c>
      <c r="C104" s="172" t="s">
        <v>394</v>
      </c>
      <c r="D104" s="172" t="s">
        <v>395</v>
      </c>
      <c r="E104" s="172" t="s">
        <v>396</v>
      </c>
    </row>
    <row r="105" spans="1:5" ht="15" customHeight="1">
      <c r="A105" s="173"/>
      <c r="B105" s="172" t="s">
        <v>33</v>
      </c>
      <c r="C105" s="172" t="s">
        <v>397</v>
      </c>
      <c r="D105" s="172" t="s">
        <v>398</v>
      </c>
      <c r="E105" s="172" t="s">
        <v>399</v>
      </c>
    </row>
    <row r="106" spans="1:5" ht="15" customHeight="1">
      <c r="A106" s="173"/>
      <c r="B106" s="172" t="s">
        <v>37</v>
      </c>
      <c r="C106" s="172" t="s">
        <v>400</v>
      </c>
      <c r="D106" s="172" t="s">
        <v>401</v>
      </c>
      <c r="E106" s="172" t="s">
        <v>402</v>
      </c>
    </row>
    <row r="107" spans="1:5" ht="15" customHeight="1">
      <c r="A107" s="173"/>
      <c r="B107" s="172" t="s">
        <v>41</v>
      </c>
      <c r="C107" s="172" t="s">
        <v>403</v>
      </c>
      <c r="D107" s="172" t="s">
        <v>404</v>
      </c>
      <c r="E107" s="172" t="s">
        <v>405</v>
      </c>
    </row>
    <row r="108" spans="1:5" ht="15" customHeight="1">
      <c r="A108" s="173"/>
      <c r="B108" s="172" t="s">
        <v>45</v>
      </c>
      <c r="C108" s="172" t="s">
        <v>406</v>
      </c>
      <c r="D108" s="172" t="s">
        <v>407</v>
      </c>
      <c r="E108" s="172" t="s">
        <v>408</v>
      </c>
    </row>
    <row r="109" spans="1:5" ht="15" customHeight="1">
      <c r="A109" s="173"/>
      <c r="B109" s="172" t="s">
        <v>49</v>
      </c>
      <c r="C109" s="172" t="s">
        <v>409</v>
      </c>
      <c r="D109" s="172" t="s">
        <v>410</v>
      </c>
      <c r="E109" s="172" t="s">
        <v>411</v>
      </c>
    </row>
    <row r="110" spans="1:5" ht="15" customHeight="1">
      <c r="A110" s="173"/>
      <c r="B110" s="172" t="s">
        <v>53</v>
      </c>
      <c r="C110" s="172" t="s">
        <v>412</v>
      </c>
      <c r="D110" s="172" t="s">
        <v>413</v>
      </c>
      <c r="E110" s="172" t="s">
        <v>414</v>
      </c>
    </row>
    <row r="111" spans="1:5" ht="15" customHeight="1">
      <c r="A111" s="173"/>
      <c r="B111" s="172" t="s">
        <v>57</v>
      </c>
      <c r="C111" s="172" t="s">
        <v>415</v>
      </c>
      <c r="D111" s="172" t="s">
        <v>416</v>
      </c>
      <c r="E111" s="172" t="s">
        <v>417</v>
      </c>
    </row>
    <row r="112" spans="1:5" ht="15" customHeight="1">
      <c r="A112" s="173"/>
      <c r="B112" s="172" t="s">
        <v>61</v>
      </c>
      <c r="C112" s="172" t="s">
        <v>418</v>
      </c>
      <c r="D112" s="172" t="s">
        <v>419</v>
      </c>
      <c r="E112" s="172" t="s">
        <v>420</v>
      </c>
    </row>
    <row r="113" spans="1:5" ht="15" customHeight="1">
      <c r="A113" s="173"/>
      <c r="B113" s="172" t="s">
        <v>65</v>
      </c>
      <c r="C113" s="172" t="s">
        <v>421</v>
      </c>
      <c r="D113" s="172" t="s">
        <v>422</v>
      </c>
      <c r="E113" s="172" t="s">
        <v>423</v>
      </c>
    </row>
    <row r="114" spans="1:5" ht="15" customHeight="1">
      <c r="A114" s="173"/>
      <c r="B114" s="172" t="s">
        <v>69</v>
      </c>
      <c r="C114" s="172" t="s">
        <v>424</v>
      </c>
      <c r="D114" s="172" t="s">
        <v>425</v>
      </c>
      <c r="E114" s="172" t="s">
        <v>426</v>
      </c>
    </row>
    <row r="115" spans="1:5" ht="15" customHeight="1">
      <c r="A115" s="173"/>
      <c r="B115" s="172" t="s">
        <v>73</v>
      </c>
      <c r="C115" s="172" t="s">
        <v>427</v>
      </c>
      <c r="D115" s="172" t="s">
        <v>428</v>
      </c>
      <c r="E115" s="172" t="s">
        <v>429</v>
      </c>
    </row>
    <row r="116" spans="1:5" ht="15" customHeight="1">
      <c r="A116" s="173"/>
      <c r="B116" s="172" t="s">
        <v>77</v>
      </c>
      <c r="C116" s="172" t="s">
        <v>430</v>
      </c>
      <c r="D116" s="172" t="s">
        <v>431</v>
      </c>
      <c r="E116" s="172" t="s">
        <v>432</v>
      </c>
    </row>
    <row r="117" spans="1:5" ht="15" customHeight="1">
      <c r="A117" s="173"/>
      <c r="B117" s="172" t="s">
        <v>81</v>
      </c>
      <c r="C117" s="172" t="s">
        <v>433</v>
      </c>
      <c r="D117" s="172" t="s">
        <v>434</v>
      </c>
      <c r="E117" s="172" t="s">
        <v>435</v>
      </c>
    </row>
    <row r="118" spans="1:5" ht="15" customHeight="1">
      <c r="A118" s="173"/>
      <c r="B118" s="172" t="s">
        <v>85</v>
      </c>
      <c r="C118" s="172" t="s">
        <v>436</v>
      </c>
      <c r="D118" s="172" t="s">
        <v>437</v>
      </c>
      <c r="E118" s="172" t="s">
        <v>438</v>
      </c>
    </row>
    <row r="119" spans="1:5" ht="15" customHeight="1">
      <c r="A119" s="173"/>
      <c r="B119" s="172" t="s">
        <v>89</v>
      </c>
      <c r="C119" s="172" t="s">
        <v>439</v>
      </c>
      <c r="D119" s="172" t="s">
        <v>440</v>
      </c>
      <c r="E119" s="172" t="s">
        <v>441</v>
      </c>
    </row>
    <row r="120" spans="1:5" ht="15" customHeight="1">
      <c r="A120" s="173"/>
      <c r="B120" s="172" t="s">
        <v>93</v>
      </c>
      <c r="C120" s="172" t="s">
        <v>442</v>
      </c>
      <c r="D120" s="172" t="s">
        <v>443</v>
      </c>
      <c r="E120" s="172" t="s">
        <v>444</v>
      </c>
    </row>
    <row r="121" spans="1:5" ht="15" customHeight="1">
      <c r="A121" s="173"/>
      <c r="B121" s="172" t="s">
        <v>97</v>
      </c>
      <c r="C121" s="172" t="s">
        <v>445</v>
      </c>
      <c r="D121" s="172" t="s">
        <v>446</v>
      </c>
      <c r="E121" s="172" t="s">
        <v>447</v>
      </c>
    </row>
    <row r="122" spans="1:5" ht="15" customHeight="1">
      <c r="A122" s="173"/>
      <c r="B122" s="172" t="s">
        <v>101</v>
      </c>
      <c r="C122" s="172" t="s">
        <v>448</v>
      </c>
      <c r="D122" s="172" t="s">
        <v>449</v>
      </c>
      <c r="E122" s="172" t="s">
        <v>450</v>
      </c>
    </row>
    <row r="123" spans="1:5" ht="15" customHeight="1">
      <c r="A123" s="173"/>
      <c r="B123" s="172" t="s">
        <v>105</v>
      </c>
      <c r="C123" s="172" t="s">
        <v>451</v>
      </c>
      <c r="D123" s="172" t="s">
        <v>452</v>
      </c>
      <c r="E123" s="172" t="s">
        <v>453</v>
      </c>
    </row>
    <row r="124" spans="1:5" ht="15" customHeight="1">
      <c r="A124" s="173"/>
      <c r="B124" s="172" t="s">
        <v>109</v>
      </c>
      <c r="C124" s="172" t="s">
        <v>454</v>
      </c>
      <c r="D124" s="172" t="s">
        <v>455</v>
      </c>
      <c r="E124" s="172" t="s">
        <v>456</v>
      </c>
    </row>
    <row r="125" spans="1:5" ht="15" customHeight="1">
      <c r="A125" s="173"/>
      <c r="B125" s="172" t="s">
        <v>113</v>
      </c>
      <c r="C125" s="172" t="s">
        <v>457</v>
      </c>
      <c r="D125" s="172" t="s">
        <v>458</v>
      </c>
      <c r="E125" s="172" t="s">
        <v>459</v>
      </c>
    </row>
    <row r="126" spans="1:5" ht="15" customHeight="1">
      <c r="A126" s="173"/>
      <c r="B126" s="172" t="s">
        <v>117</v>
      </c>
      <c r="C126" s="172" t="s">
        <v>460</v>
      </c>
      <c r="D126" s="172" t="s">
        <v>461</v>
      </c>
      <c r="E126" s="172" t="s">
        <v>462</v>
      </c>
    </row>
    <row r="127" spans="1:5" ht="15" customHeight="1">
      <c r="A127" s="173"/>
      <c r="B127" s="172" t="s">
        <v>121</v>
      </c>
      <c r="C127" s="172" t="s">
        <v>463</v>
      </c>
      <c r="D127" s="172" t="s">
        <v>464</v>
      </c>
      <c r="E127" s="172" t="s">
        <v>465</v>
      </c>
    </row>
    <row r="128" spans="1:5" ht="15" customHeight="1">
      <c r="A128" s="173"/>
      <c r="B128" s="172" t="s">
        <v>125</v>
      </c>
      <c r="C128" s="172" t="s">
        <v>466</v>
      </c>
      <c r="D128" s="172" t="s">
        <v>467</v>
      </c>
      <c r="E128" s="172" t="s">
        <v>468</v>
      </c>
    </row>
    <row r="129" spans="1:5" ht="15" customHeight="1">
      <c r="A129" s="173"/>
      <c r="B129" s="172" t="s">
        <v>129</v>
      </c>
      <c r="C129" s="172" t="s">
        <v>469</v>
      </c>
      <c r="D129" s="172" t="s">
        <v>470</v>
      </c>
      <c r="E129" s="172" t="s">
        <v>471</v>
      </c>
    </row>
    <row r="130" spans="1:5" ht="15" customHeight="1">
      <c r="A130" s="173"/>
      <c r="B130" s="172" t="s">
        <v>133</v>
      </c>
      <c r="C130" s="172" t="s">
        <v>472</v>
      </c>
      <c r="D130" s="172" t="s">
        <v>473</v>
      </c>
      <c r="E130" s="172" t="s">
        <v>474</v>
      </c>
    </row>
    <row r="131" spans="1:5" ht="15" customHeight="1">
      <c r="A131" s="173"/>
      <c r="B131" s="172" t="s">
        <v>137</v>
      </c>
      <c r="C131" s="172" t="s">
        <v>475</v>
      </c>
      <c r="D131" s="172" t="s">
        <v>476</v>
      </c>
      <c r="E131" s="172" t="s">
        <v>477</v>
      </c>
    </row>
    <row r="132" spans="1:5" ht="15" customHeight="1">
      <c r="A132" s="173"/>
      <c r="B132" s="172" t="s">
        <v>141</v>
      </c>
      <c r="C132" s="172" t="s">
        <v>478</v>
      </c>
      <c r="D132" s="172" t="s">
        <v>479</v>
      </c>
      <c r="E132" s="172" t="s">
        <v>480</v>
      </c>
    </row>
    <row r="133" spans="1:5" ht="15" customHeight="1">
      <c r="A133" s="173"/>
      <c r="B133" s="172" t="s">
        <v>145</v>
      </c>
      <c r="C133" s="172" t="s">
        <v>481</v>
      </c>
      <c r="D133" s="172" t="s">
        <v>482</v>
      </c>
      <c r="E133" s="172" t="s">
        <v>483</v>
      </c>
    </row>
    <row r="134" spans="1:5" ht="15" customHeight="1">
      <c r="A134" s="173"/>
      <c r="B134" s="172" t="s">
        <v>149</v>
      </c>
      <c r="C134" s="172" t="s">
        <v>484</v>
      </c>
      <c r="D134" s="172" t="s">
        <v>485</v>
      </c>
      <c r="E134" s="172" t="s">
        <v>486</v>
      </c>
    </row>
    <row r="135" spans="1:5" ht="15" customHeight="1">
      <c r="A135" s="173"/>
      <c r="B135" s="172" t="s">
        <v>153</v>
      </c>
      <c r="C135" s="172" t="s">
        <v>487</v>
      </c>
      <c r="D135" s="172" t="s">
        <v>488</v>
      </c>
      <c r="E135" s="172" t="s">
        <v>489</v>
      </c>
    </row>
    <row r="136" spans="1:5" ht="15" customHeight="1">
      <c r="A136" s="173"/>
      <c r="B136" s="172" t="s">
        <v>157</v>
      </c>
      <c r="C136" s="172" t="s">
        <v>490</v>
      </c>
      <c r="D136" s="172" t="s">
        <v>491</v>
      </c>
      <c r="E136" s="172" t="s">
        <v>492</v>
      </c>
    </row>
    <row r="137" spans="1:5" ht="15" customHeight="1">
      <c r="A137" s="173"/>
      <c r="B137" s="172" t="s">
        <v>161</v>
      </c>
      <c r="C137" s="172" t="s">
        <v>493</v>
      </c>
      <c r="D137" s="172" t="s">
        <v>494</v>
      </c>
      <c r="E137" s="172" t="s">
        <v>495</v>
      </c>
    </row>
    <row r="138" spans="1:5" ht="15" customHeight="1">
      <c r="A138" s="173"/>
      <c r="B138" s="172" t="s">
        <v>165</v>
      </c>
      <c r="C138" s="172" t="s">
        <v>496</v>
      </c>
      <c r="D138" s="172" t="s">
        <v>497</v>
      </c>
      <c r="E138" s="172" t="s">
        <v>498</v>
      </c>
    </row>
    <row r="139" spans="1:5" ht="15" customHeight="1">
      <c r="A139" s="173"/>
      <c r="B139" s="172" t="s">
        <v>169</v>
      </c>
      <c r="C139" s="172" t="s">
        <v>499</v>
      </c>
      <c r="D139" s="172" t="s">
        <v>500</v>
      </c>
      <c r="E139" s="172" t="s">
        <v>501</v>
      </c>
    </row>
    <row r="140" spans="1:5" ht="15" customHeight="1">
      <c r="A140" s="173"/>
      <c r="B140" s="172" t="s">
        <v>173</v>
      </c>
      <c r="C140" s="172" t="s">
        <v>502</v>
      </c>
      <c r="D140" s="172" t="s">
        <v>503</v>
      </c>
      <c r="E140" s="172" t="s">
        <v>504</v>
      </c>
    </row>
    <row r="141" spans="1:5" ht="15" customHeight="1">
      <c r="A141" s="173"/>
      <c r="B141" s="172" t="s">
        <v>177</v>
      </c>
      <c r="C141" s="172" t="s">
        <v>505</v>
      </c>
      <c r="D141" s="172" t="s">
        <v>506</v>
      </c>
      <c r="E141" s="172" t="s">
        <v>507</v>
      </c>
    </row>
    <row r="142" spans="1:5" ht="15" customHeight="1">
      <c r="A142" s="173"/>
      <c r="B142" s="172" t="s">
        <v>181</v>
      </c>
      <c r="C142" s="172" t="s">
        <v>508</v>
      </c>
      <c r="D142" s="172" t="s">
        <v>509</v>
      </c>
      <c r="E142" s="172" t="s">
        <v>510</v>
      </c>
    </row>
    <row r="143" spans="1:5" ht="15" customHeight="1">
      <c r="A143" s="173"/>
      <c r="B143" s="172" t="s">
        <v>185</v>
      </c>
      <c r="C143" s="172" t="s">
        <v>511</v>
      </c>
      <c r="D143" s="172" t="s">
        <v>512</v>
      </c>
      <c r="E143" s="172" t="s">
        <v>513</v>
      </c>
    </row>
    <row r="144" spans="1:5" ht="15" customHeight="1">
      <c r="A144" s="173"/>
      <c r="B144" s="172" t="s">
        <v>189</v>
      </c>
      <c r="C144" s="172" t="s">
        <v>514</v>
      </c>
      <c r="D144" s="172" t="s">
        <v>515</v>
      </c>
      <c r="E144" s="172" t="s">
        <v>516</v>
      </c>
    </row>
    <row r="145" spans="1:5" ht="15" customHeight="1">
      <c r="A145" s="173"/>
      <c r="B145" s="172" t="s">
        <v>193</v>
      </c>
      <c r="C145" s="172" t="s">
        <v>517</v>
      </c>
      <c r="D145" s="172" t="s">
        <v>518</v>
      </c>
      <c r="E145" s="172" t="s">
        <v>519</v>
      </c>
    </row>
    <row r="146" spans="1:5" ht="15" customHeight="1">
      <c r="A146" s="173"/>
      <c r="B146" s="172" t="s">
        <v>197</v>
      </c>
      <c r="C146" s="172" t="s">
        <v>520</v>
      </c>
      <c r="D146" s="172" t="s">
        <v>521</v>
      </c>
      <c r="E146" s="172" t="s">
        <v>522</v>
      </c>
    </row>
    <row r="147" spans="1:5" ht="15" customHeight="1">
      <c r="A147" s="173"/>
      <c r="B147" s="172" t="s">
        <v>201</v>
      </c>
      <c r="C147" s="172" t="s">
        <v>523</v>
      </c>
      <c r="D147" s="172" t="s">
        <v>524</v>
      </c>
      <c r="E147" s="172" t="s">
        <v>525</v>
      </c>
    </row>
    <row r="148" spans="1:5" ht="15" customHeight="1">
      <c r="A148" s="173"/>
      <c r="B148" s="172" t="s">
        <v>205</v>
      </c>
      <c r="C148" s="172" t="s">
        <v>526</v>
      </c>
      <c r="D148" s="172" t="s">
        <v>527</v>
      </c>
      <c r="E148" s="172" t="s">
        <v>528</v>
      </c>
    </row>
    <row r="149" spans="1:5" ht="15" customHeight="1">
      <c r="A149" s="173"/>
      <c r="B149" s="172" t="s">
        <v>209</v>
      </c>
      <c r="C149" s="172" t="s">
        <v>529</v>
      </c>
      <c r="D149" s="172" t="s">
        <v>530</v>
      </c>
      <c r="E149" s="172" t="s">
        <v>531</v>
      </c>
    </row>
    <row r="150" spans="1:5" ht="15" customHeight="1">
      <c r="A150" s="173"/>
      <c r="B150" s="172" t="s">
        <v>213</v>
      </c>
      <c r="C150" s="172" t="s">
        <v>532</v>
      </c>
      <c r="D150" s="172" t="s">
        <v>533</v>
      </c>
      <c r="E150" s="172" t="s">
        <v>534</v>
      </c>
    </row>
    <row r="151" spans="1:5" ht="15" customHeight="1">
      <c r="A151" s="173"/>
      <c r="B151" s="172" t="s">
        <v>217</v>
      </c>
      <c r="C151" s="172" t="s">
        <v>535</v>
      </c>
      <c r="D151" s="172" t="s">
        <v>536</v>
      </c>
      <c r="E151" s="172" t="s">
        <v>537</v>
      </c>
    </row>
    <row r="152" spans="1:5" ht="15" customHeight="1">
      <c r="A152" s="173"/>
      <c r="B152" s="172" t="s">
        <v>221</v>
      </c>
      <c r="C152" s="172" t="s">
        <v>538</v>
      </c>
      <c r="D152" s="172" t="s">
        <v>539</v>
      </c>
      <c r="E152" s="172" t="s">
        <v>540</v>
      </c>
    </row>
    <row r="153" spans="1:5" ht="15" customHeight="1">
      <c r="A153" s="173"/>
      <c r="B153" s="172" t="s">
        <v>225</v>
      </c>
      <c r="C153" s="172" t="s">
        <v>541</v>
      </c>
      <c r="D153" s="172" t="s">
        <v>542</v>
      </c>
      <c r="E153" s="172" t="s">
        <v>543</v>
      </c>
    </row>
    <row r="154" spans="1:5" ht="15" customHeight="1">
      <c r="A154" s="173"/>
      <c r="B154" s="172" t="s">
        <v>229</v>
      </c>
      <c r="C154" s="172" t="s">
        <v>544</v>
      </c>
      <c r="D154" s="172" t="s">
        <v>545</v>
      </c>
      <c r="E154" s="172" t="s">
        <v>546</v>
      </c>
    </row>
    <row r="155" spans="1:5" ht="15" customHeight="1">
      <c r="A155" s="173"/>
      <c r="B155" s="172" t="s">
        <v>233</v>
      </c>
      <c r="C155" s="172" t="s">
        <v>547</v>
      </c>
      <c r="D155" s="172" t="s">
        <v>548</v>
      </c>
      <c r="E155" s="172" t="s">
        <v>549</v>
      </c>
    </row>
    <row r="156" spans="1:5" ht="15" customHeight="1">
      <c r="A156" s="173"/>
      <c r="B156" s="172" t="s">
        <v>237</v>
      </c>
      <c r="C156" s="172" t="s">
        <v>550</v>
      </c>
      <c r="D156" s="172" t="s">
        <v>551</v>
      </c>
      <c r="E156" s="172" t="s">
        <v>552</v>
      </c>
    </row>
    <row r="157" spans="1:5" ht="15" customHeight="1">
      <c r="A157" s="173"/>
      <c r="B157" s="172" t="s">
        <v>241</v>
      </c>
      <c r="C157" s="172" t="s">
        <v>553</v>
      </c>
      <c r="D157" s="172" t="s">
        <v>554</v>
      </c>
      <c r="E157" s="172" t="s">
        <v>555</v>
      </c>
    </row>
    <row r="158" spans="1:5" ht="15" customHeight="1">
      <c r="A158" s="173"/>
      <c r="B158" s="172" t="s">
        <v>245</v>
      </c>
      <c r="C158" s="172" t="s">
        <v>556</v>
      </c>
      <c r="D158" s="172" t="s">
        <v>557</v>
      </c>
      <c r="E158" s="172" t="s">
        <v>558</v>
      </c>
    </row>
    <row r="159" spans="1:5" ht="15" customHeight="1">
      <c r="A159" s="173"/>
      <c r="B159" s="172" t="s">
        <v>249</v>
      </c>
      <c r="C159" s="172" t="s">
        <v>559</v>
      </c>
      <c r="D159" s="172" t="s">
        <v>560</v>
      </c>
      <c r="E159" s="172" t="s">
        <v>561</v>
      </c>
    </row>
    <row r="160" spans="1:5" ht="15" customHeight="1">
      <c r="A160" s="173"/>
      <c r="B160" s="172" t="s">
        <v>253</v>
      </c>
      <c r="C160" s="172" t="s">
        <v>562</v>
      </c>
      <c r="D160" s="172" t="s">
        <v>563</v>
      </c>
      <c r="E160" s="172" t="s">
        <v>564</v>
      </c>
    </row>
    <row r="161" spans="1:5" ht="15" customHeight="1">
      <c r="A161" s="173"/>
      <c r="B161" s="172" t="s">
        <v>257</v>
      </c>
      <c r="C161" s="172" t="s">
        <v>565</v>
      </c>
      <c r="D161" s="172" t="s">
        <v>566</v>
      </c>
      <c r="E161" s="172" t="s">
        <v>567</v>
      </c>
    </row>
    <row r="162" spans="1:5" ht="15" customHeight="1">
      <c r="A162" s="173"/>
      <c r="B162" s="172" t="s">
        <v>261</v>
      </c>
      <c r="C162" s="172" t="s">
        <v>568</v>
      </c>
      <c r="D162" s="172" t="s">
        <v>569</v>
      </c>
      <c r="E162" s="172" t="s">
        <v>570</v>
      </c>
    </row>
    <row r="163" spans="1:5" ht="15" customHeight="1">
      <c r="A163" s="173"/>
      <c r="B163" s="172" t="s">
        <v>265</v>
      </c>
      <c r="C163" s="172" t="s">
        <v>571</v>
      </c>
      <c r="D163" s="172" t="s">
        <v>572</v>
      </c>
      <c r="E163" s="172" t="s">
        <v>573</v>
      </c>
    </row>
    <row r="164" spans="1:5" ht="15" customHeight="1">
      <c r="A164" s="173"/>
      <c r="B164" s="172" t="s">
        <v>269</v>
      </c>
      <c r="C164" s="172" t="s">
        <v>574</v>
      </c>
      <c r="D164" s="172" t="s">
        <v>575</v>
      </c>
      <c r="E164" s="172" t="s">
        <v>576</v>
      </c>
    </row>
    <row r="165" spans="1:5" ht="15" customHeight="1">
      <c r="A165" s="173"/>
      <c r="B165" s="172" t="s">
        <v>273</v>
      </c>
      <c r="C165" s="172" t="s">
        <v>577</v>
      </c>
      <c r="D165" s="172" t="s">
        <v>578</v>
      </c>
      <c r="E165" s="172" t="s">
        <v>579</v>
      </c>
    </row>
    <row r="166" spans="1:5" ht="15" customHeight="1">
      <c r="A166" s="173"/>
      <c r="B166" s="172" t="s">
        <v>277</v>
      </c>
      <c r="C166" s="172" t="s">
        <v>580</v>
      </c>
      <c r="D166" s="172" t="s">
        <v>581</v>
      </c>
      <c r="E166" s="172" t="s">
        <v>582</v>
      </c>
    </row>
    <row r="167" spans="1:5" ht="15" customHeight="1">
      <c r="A167" s="173"/>
      <c r="B167" s="172" t="s">
        <v>281</v>
      </c>
      <c r="C167" s="172" t="s">
        <v>583</v>
      </c>
      <c r="D167" s="172" t="s">
        <v>584</v>
      </c>
      <c r="E167" s="172" t="s">
        <v>585</v>
      </c>
    </row>
    <row r="168" spans="1:5" ht="15" customHeight="1">
      <c r="A168" s="173"/>
      <c r="B168" s="172" t="s">
        <v>285</v>
      </c>
      <c r="C168" s="172" t="s">
        <v>586</v>
      </c>
      <c r="D168" s="172" t="s">
        <v>587</v>
      </c>
      <c r="E168" s="172" t="s">
        <v>588</v>
      </c>
    </row>
    <row r="169" spans="1:5" ht="15" customHeight="1">
      <c r="A169" s="173"/>
      <c r="B169" s="172" t="s">
        <v>289</v>
      </c>
      <c r="C169" s="172" t="s">
        <v>589</v>
      </c>
      <c r="D169" s="172" t="s">
        <v>590</v>
      </c>
      <c r="E169" s="172" t="s">
        <v>591</v>
      </c>
    </row>
    <row r="170" spans="1:5" ht="15" customHeight="1">
      <c r="A170" s="173"/>
      <c r="B170" s="172" t="s">
        <v>293</v>
      </c>
      <c r="C170" s="172" t="s">
        <v>592</v>
      </c>
      <c r="D170" s="172" t="s">
        <v>593</v>
      </c>
      <c r="E170" s="172" t="s">
        <v>594</v>
      </c>
    </row>
    <row r="171" spans="1:5" ht="15" customHeight="1">
      <c r="A171" s="173"/>
      <c r="B171" s="172" t="s">
        <v>297</v>
      </c>
      <c r="C171" s="172" t="s">
        <v>595</v>
      </c>
      <c r="D171" s="172" t="s">
        <v>596</v>
      </c>
      <c r="E171" s="172" t="s">
        <v>597</v>
      </c>
    </row>
    <row r="172" spans="1:5" ht="15" customHeight="1">
      <c r="A172" s="173"/>
      <c r="B172" s="172" t="s">
        <v>301</v>
      </c>
      <c r="C172" s="172" t="s">
        <v>598</v>
      </c>
      <c r="D172" s="172" t="s">
        <v>599</v>
      </c>
      <c r="E172" s="172" t="s">
        <v>600</v>
      </c>
    </row>
    <row r="173" spans="1:5" ht="15" customHeight="1">
      <c r="A173" s="173"/>
      <c r="B173" s="172" t="s">
        <v>305</v>
      </c>
      <c r="C173" s="172" t="s">
        <v>601</v>
      </c>
      <c r="D173" s="172" t="s">
        <v>602</v>
      </c>
      <c r="E173" s="172" t="s">
        <v>603</v>
      </c>
    </row>
    <row r="174" spans="1:5" ht="15" customHeight="1">
      <c r="A174" s="173"/>
      <c r="B174" s="172" t="s">
        <v>309</v>
      </c>
      <c r="C174" s="172" t="s">
        <v>604</v>
      </c>
      <c r="D174" s="172" t="s">
        <v>605</v>
      </c>
      <c r="E174" s="172" t="s">
        <v>606</v>
      </c>
    </row>
    <row r="175" spans="1:5" ht="15" customHeight="1">
      <c r="A175" s="173"/>
      <c r="B175" s="172" t="s">
        <v>313</v>
      </c>
      <c r="C175" s="172" t="s">
        <v>607</v>
      </c>
      <c r="D175" s="172" t="s">
        <v>608</v>
      </c>
      <c r="E175" s="172" t="s">
        <v>609</v>
      </c>
    </row>
    <row r="176" spans="1:5" ht="15" customHeight="1">
      <c r="A176" s="173"/>
      <c r="B176" s="172" t="s">
        <v>317</v>
      </c>
      <c r="C176" s="172" t="s">
        <v>610</v>
      </c>
      <c r="D176" s="172" t="s">
        <v>611</v>
      </c>
      <c r="E176" s="172" t="s">
        <v>612</v>
      </c>
    </row>
    <row r="177" spans="1:5" ht="15" customHeight="1">
      <c r="A177" s="173"/>
      <c r="B177" s="172" t="s">
        <v>321</v>
      </c>
      <c r="C177" s="172" t="s">
        <v>613</v>
      </c>
      <c r="D177" s="172" t="s">
        <v>614</v>
      </c>
      <c r="E177" s="172" t="s">
        <v>615</v>
      </c>
    </row>
    <row r="178" spans="1:5" ht="15" customHeight="1">
      <c r="A178" s="173"/>
      <c r="B178" s="172" t="s">
        <v>325</v>
      </c>
      <c r="C178" s="172" t="s">
        <v>616</v>
      </c>
      <c r="D178" s="172" t="s">
        <v>617</v>
      </c>
      <c r="E178" s="172" t="s">
        <v>618</v>
      </c>
    </row>
    <row r="179" spans="1:5" ht="15" customHeight="1">
      <c r="A179" s="173"/>
      <c r="B179" s="172" t="s">
        <v>329</v>
      </c>
      <c r="C179" s="172" t="s">
        <v>619</v>
      </c>
      <c r="D179" s="172" t="s">
        <v>620</v>
      </c>
      <c r="E179" s="172" t="s">
        <v>621</v>
      </c>
    </row>
    <row r="180" spans="1:5" ht="15" customHeight="1">
      <c r="A180" s="173"/>
      <c r="B180" s="172" t="s">
        <v>333</v>
      </c>
      <c r="C180" s="172" t="s">
        <v>622</v>
      </c>
      <c r="D180" s="172" t="s">
        <v>623</v>
      </c>
      <c r="E180" s="172" t="s">
        <v>624</v>
      </c>
    </row>
    <row r="181" spans="1:5" ht="15" customHeight="1">
      <c r="A181" s="173"/>
      <c r="B181" s="172" t="s">
        <v>337</v>
      </c>
      <c r="C181" s="172" t="s">
        <v>625</v>
      </c>
      <c r="D181" s="172" t="s">
        <v>626</v>
      </c>
      <c r="E181" s="172" t="s">
        <v>627</v>
      </c>
    </row>
    <row r="182" spans="1:5" ht="15" customHeight="1">
      <c r="A182" s="173"/>
      <c r="B182" s="172" t="s">
        <v>341</v>
      </c>
      <c r="C182" s="172" t="s">
        <v>628</v>
      </c>
      <c r="D182" s="172" t="s">
        <v>629</v>
      </c>
      <c r="E182" s="172" t="s">
        <v>630</v>
      </c>
    </row>
    <row r="183" spans="1:5" ht="15" customHeight="1">
      <c r="A183" s="173"/>
      <c r="B183" s="172" t="s">
        <v>345</v>
      </c>
      <c r="C183" s="172" t="s">
        <v>346</v>
      </c>
      <c r="D183" s="172" t="s">
        <v>346</v>
      </c>
      <c r="E183" s="172" t="s">
        <v>346</v>
      </c>
    </row>
    <row r="184" spans="1:5" ht="15" customHeight="1">
      <c r="A184" s="173"/>
      <c r="B184" s="172" t="s">
        <v>347</v>
      </c>
      <c r="C184" s="172" t="s">
        <v>346</v>
      </c>
      <c r="D184" s="172" t="s">
        <v>346</v>
      </c>
      <c r="E184" s="172" t="s">
        <v>346</v>
      </c>
    </row>
    <row r="185" spans="1:5" ht="15" customHeight="1">
      <c r="A185" s="173"/>
      <c r="B185" s="172" t="s">
        <v>348</v>
      </c>
      <c r="C185" s="172" t="s">
        <v>349</v>
      </c>
      <c r="D185" s="172" t="s">
        <v>350</v>
      </c>
      <c r="E185" s="172" t="s">
        <v>351</v>
      </c>
    </row>
    <row r="186" spans="1:5" ht="15" customHeight="1">
      <c r="A186" s="173"/>
      <c r="B186" s="172" t="s">
        <v>352</v>
      </c>
      <c r="C186" s="172" t="s">
        <v>353</v>
      </c>
      <c r="D186" s="172" t="s">
        <v>354</v>
      </c>
      <c r="E186" s="172" t="s">
        <v>355</v>
      </c>
    </row>
    <row r="187" spans="1:5" ht="15" customHeight="1">
      <c r="A187" s="173"/>
      <c r="B187" s="172" t="s">
        <v>356</v>
      </c>
      <c r="C187" s="172" t="s">
        <v>357</v>
      </c>
      <c r="D187" s="172" t="s">
        <v>358</v>
      </c>
      <c r="E187" s="172" t="s">
        <v>359</v>
      </c>
    </row>
    <row r="188" spans="1:5" ht="15" customHeight="1">
      <c r="A188" s="173"/>
      <c r="B188" s="172" t="s">
        <v>360</v>
      </c>
      <c r="C188" s="172" t="s">
        <v>361</v>
      </c>
      <c r="D188" s="172" t="s">
        <v>362</v>
      </c>
      <c r="E188" s="172" t="s">
        <v>363</v>
      </c>
    </row>
    <row r="189" spans="1:5" ht="15" customHeight="1">
      <c r="A189" s="173"/>
      <c r="B189" s="172" t="s">
        <v>364</v>
      </c>
      <c r="C189" s="172" t="s">
        <v>365</v>
      </c>
      <c r="D189" s="172" t="s">
        <v>366</v>
      </c>
      <c r="E189" s="172" t="s">
        <v>367</v>
      </c>
    </row>
    <row r="190" spans="1:5" ht="15" customHeight="1">
      <c r="A190" s="173"/>
      <c r="B190" s="172" t="s">
        <v>368</v>
      </c>
      <c r="C190" s="172" t="s">
        <v>369</v>
      </c>
      <c r="D190" s="172" t="s">
        <v>370</v>
      </c>
      <c r="E190" s="172" t="s">
        <v>371</v>
      </c>
    </row>
    <row r="191" spans="1:5" ht="15" customHeight="1">
      <c r="A191" s="173"/>
      <c r="B191" s="172" t="s">
        <v>372</v>
      </c>
      <c r="C191" s="172" t="s">
        <v>373</v>
      </c>
      <c r="D191" s="172" t="s">
        <v>373</v>
      </c>
      <c r="E191" s="172" t="s">
        <v>373</v>
      </c>
    </row>
    <row r="192" spans="1:5" ht="15" customHeight="1">
      <c r="A192" s="173"/>
      <c r="B192" s="172" t="s">
        <v>374</v>
      </c>
      <c r="C192" s="172" t="s">
        <v>373</v>
      </c>
      <c r="D192" s="172" t="s">
        <v>373</v>
      </c>
      <c r="E192" s="172" t="s">
        <v>373</v>
      </c>
    </row>
    <row r="193" spans="1:5" ht="15" customHeight="1">
      <c r="A193" s="173"/>
      <c r="B193" s="172" t="s">
        <v>375</v>
      </c>
      <c r="C193" s="172" t="s">
        <v>376</v>
      </c>
      <c r="D193" s="172" t="s">
        <v>376</v>
      </c>
      <c r="E193" s="172" t="s">
        <v>376</v>
      </c>
    </row>
    <row r="194" spans="1:5" ht="15" customHeight="1">
      <c r="A194" s="174"/>
      <c r="B194" s="172" t="s">
        <v>377</v>
      </c>
      <c r="C194" s="172" t="s">
        <v>376</v>
      </c>
      <c r="D194" s="172" t="s">
        <v>376</v>
      </c>
      <c r="E194" s="172" t="s">
        <v>376</v>
      </c>
    </row>
  </sheetData>
  <sheetProtection selectLockedCells="1" selectUnlockedCells="1"/>
  <mergeCells count="3">
    <mergeCell ref="A1:B1"/>
    <mergeCell ref="A3:A98"/>
    <mergeCell ref="A99:A194"/>
  </mergeCells>
  <dataValidations count="3">
    <dataValidation type="list" allowBlank="1" showInputMessage="1" showErrorMessage="1" sqref="G15">
      <formula1>$G$9:$G$14</formula1>
    </dataValidation>
    <dataValidation type="list" allowBlank="1" showInputMessage="1" showErrorMessage="1" sqref="G3">
      <formula1>$G$1:$G$2</formula1>
    </dataValidation>
    <dataValidation type="list" allowBlank="1" showInputMessage="1" showErrorMessage="1" sqref="G7">
      <formula1>$G$5:$G$6</formula1>
    </dataValidation>
  </dataValidations>
  <printOptions/>
  <pageMargins left="0.75" right="0.75" top="1" bottom="1" header="0.5" footer="0.5"/>
  <pageSetup horizontalDpi="600" verticalDpi="600"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194"/>
  <sheetViews>
    <sheetView workbookViewId="0" topLeftCell="A1">
      <pane ySplit="2" topLeftCell="A3" activePane="bottomLeft" state="frozen"/>
      <selection pane="bottomLeft" activeCell="D3" sqref="D3:F194"/>
    </sheetView>
  </sheetViews>
  <sheetFormatPr defaultColWidth="9.00390625" defaultRowHeight="12.75"/>
  <cols>
    <col min="1" max="1" width="7.421875" style="0" customWidth="1"/>
    <col min="2" max="2" width="16.421875" style="0" customWidth="1"/>
    <col min="3" max="3" width="5.140625" style="150" customWidth="1"/>
    <col min="4" max="15" width="6.7109375" style="0" customWidth="1"/>
    <col min="16" max="16" width="8.7109375" style="122" customWidth="1"/>
    <col min="17" max="17" width="15.7109375" style="0" customWidth="1"/>
    <col min="18" max="27" width="5.7109375" style="0" customWidth="1"/>
    <col min="28" max="29" width="6.7109375" style="0" customWidth="1"/>
  </cols>
  <sheetData>
    <row r="1" spans="1:29" ht="16.5">
      <c r="A1" s="61" t="s">
        <v>3</v>
      </c>
      <c r="B1" s="72" t="s">
        <v>6</v>
      </c>
      <c r="C1" s="61" t="s">
        <v>631</v>
      </c>
      <c r="D1" s="29" t="str">
        <f>Results!D2</f>
        <v>Test Sample</v>
      </c>
      <c r="E1" s="29"/>
      <c r="F1" s="29"/>
      <c r="G1" s="29"/>
      <c r="H1" s="29"/>
      <c r="I1" s="29"/>
      <c r="J1" s="29"/>
      <c r="K1" s="29"/>
      <c r="L1" s="29"/>
      <c r="M1" s="29"/>
      <c r="N1" s="23"/>
      <c r="O1" s="23"/>
      <c r="P1" s="163"/>
      <c r="Q1" s="60" t="s">
        <v>632</v>
      </c>
      <c r="R1" s="98" t="s">
        <v>633</v>
      </c>
      <c r="S1" s="99"/>
      <c r="T1" s="99"/>
      <c r="U1" s="99"/>
      <c r="V1" s="99"/>
      <c r="W1" s="99"/>
      <c r="X1" s="99"/>
      <c r="Y1" s="99"/>
      <c r="Z1" s="99"/>
      <c r="AA1" s="129"/>
      <c r="AB1" s="60" t="s">
        <v>634</v>
      </c>
      <c r="AC1" s="60" t="s">
        <v>635</v>
      </c>
    </row>
    <row r="2" spans="1:29" ht="12.75">
      <c r="A2" s="61"/>
      <c r="B2" s="83"/>
      <c r="C2" s="61"/>
      <c r="D2" s="33" t="s">
        <v>636</v>
      </c>
      <c r="E2" s="33" t="s">
        <v>637</v>
      </c>
      <c r="F2" s="33" t="s">
        <v>638</v>
      </c>
      <c r="G2" s="33" t="s">
        <v>639</v>
      </c>
      <c r="H2" s="33" t="s">
        <v>640</v>
      </c>
      <c r="I2" s="33" t="s">
        <v>641</v>
      </c>
      <c r="J2" s="33" t="s">
        <v>642</v>
      </c>
      <c r="K2" s="33" t="s">
        <v>643</v>
      </c>
      <c r="L2" s="33" t="s">
        <v>644</v>
      </c>
      <c r="M2" s="33" t="s">
        <v>645</v>
      </c>
      <c r="N2" s="29" t="s">
        <v>634</v>
      </c>
      <c r="O2" s="29" t="s">
        <v>646</v>
      </c>
      <c r="P2" s="164"/>
      <c r="Q2" s="73"/>
      <c r="R2" s="33" t="s">
        <v>636</v>
      </c>
      <c r="S2" s="33" t="s">
        <v>637</v>
      </c>
      <c r="T2" s="33" t="s">
        <v>638</v>
      </c>
      <c r="U2" s="33" t="s">
        <v>639</v>
      </c>
      <c r="V2" s="33" t="s">
        <v>640</v>
      </c>
      <c r="W2" s="33" t="s">
        <v>641</v>
      </c>
      <c r="X2" s="33" t="s">
        <v>642</v>
      </c>
      <c r="Y2" s="33" t="s">
        <v>643</v>
      </c>
      <c r="Z2" s="33" t="s">
        <v>644</v>
      </c>
      <c r="AA2" s="33" t="s">
        <v>645</v>
      </c>
      <c r="AB2" s="73"/>
      <c r="AC2" s="73"/>
    </row>
    <row r="3" spans="1:29" ht="12.75" customHeight="1">
      <c r="A3" s="92" t="str">
        <f>'Gene Table'!A3</f>
        <v>Plate 1</v>
      </c>
      <c r="B3" s="37" t="str">
        <f>IF('Gene Table'!D3="","",'Gene Table'!D3)</f>
        <v>NM_000546</v>
      </c>
      <c r="C3" s="151" t="s">
        <v>9</v>
      </c>
      <c r="D3" s="152"/>
      <c r="E3" s="152"/>
      <c r="F3" s="152"/>
      <c r="G3" s="152"/>
      <c r="H3" s="152"/>
      <c r="I3" s="152"/>
      <c r="J3" s="152"/>
      <c r="K3" s="152"/>
      <c r="L3" s="152"/>
      <c r="M3" s="152"/>
      <c r="N3" s="156" t="e">
        <f>AVERAGE(Calculations!D4:M4)</f>
        <v>#DIV/0!</v>
      </c>
      <c r="O3" s="156" t="e">
        <f>STDEV(Calculations!D4:M4)</f>
        <v>#DIV/0!</v>
      </c>
      <c r="Q3" s="157" t="s">
        <v>647</v>
      </c>
      <c r="R3" s="37" t="str">
        <f aca="true" t="shared" si="0" ref="R3:AA3">IF(COUNTIF(D$3:D$194,"&lt;35")=0,"",COUNTIF(D$3:D$194,"&lt;25"))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59" t="e">
        <f aca="true" t="shared" si="1" ref="AB3:AB6">AVERAGE(R3:AA3)</f>
        <v>#DIV/0!</v>
      </c>
      <c r="AC3" s="160" t="e">
        <f aca="true" t="shared" si="2" ref="AC3:AC6">STDEV(R3:AA3)</f>
        <v>#DIV/0!</v>
      </c>
    </row>
    <row r="4" spans="1:29" ht="12.75">
      <c r="A4" s="92"/>
      <c r="B4" s="37" t="str">
        <f>IF('Gene Table'!D4="","",'Gene Table'!D4)</f>
        <v>NM_000594</v>
      </c>
      <c r="C4" s="151" t="s">
        <v>13</v>
      </c>
      <c r="D4" s="152"/>
      <c r="E4" s="152"/>
      <c r="F4" s="152"/>
      <c r="G4" s="152"/>
      <c r="H4" s="152"/>
      <c r="I4" s="152"/>
      <c r="J4" s="152"/>
      <c r="K4" s="152"/>
      <c r="L4" s="152"/>
      <c r="M4" s="152"/>
      <c r="N4" s="156" t="e">
        <f>AVERAGE(Calculations!D5:M5)</f>
        <v>#DIV/0!</v>
      </c>
      <c r="O4" s="156" t="e">
        <f>STDEV(Calculations!D5:M5)</f>
        <v>#DIV/0!</v>
      </c>
      <c r="P4" s="165"/>
      <c r="Q4" s="157" t="s">
        <v>648</v>
      </c>
      <c r="R4" s="37" t="str">
        <f aca="true" t="shared" si="3" ref="R4:AA4">IF(COUNTIF(D$3:D$194,"&lt;35")=0,"",COUNTIF(D$3:D$194,"&lt;30")-R3)</f>
        <v/>
      </c>
      <c r="S4" s="37" t="str">
        <f t="shared" si="3"/>
        <v/>
      </c>
      <c r="T4" s="37" t="str">
        <f t="shared" si="3"/>
        <v/>
      </c>
      <c r="U4" s="37" t="str">
        <f t="shared" si="3"/>
        <v/>
      </c>
      <c r="V4" s="37" t="str">
        <f t="shared" si="3"/>
        <v/>
      </c>
      <c r="W4" s="37" t="str">
        <f t="shared" si="3"/>
        <v/>
      </c>
      <c r="X4" s="37" t="str">
        <f t="shared" si="3"/>
        <v/>
      </c>
      <c r="Y4" s="37" t="str">
        <f t="shared" si="3"/>
        <v/>
      </c>
      <c r="Z4" s="37" t="str">
        <f t="shared" si="3"/>
        <v/>
      </c>
      <c r="AA4" s="37" t="str">
        <f t="shared" si="3"/>
        <v/>
      </c>
      <c r="AB4" s="159" t="e">
        <f t="shared" si="1"/>
        <v>#DIV/0!</v>
      </c>
      <c r="AC4" s="160" t="e">
        <f t="shared" si="2"/>
        <v>#DIV/0!</v>
      </c>
    </row>
    <row r="5" spans="1:29" ht="12.75">
      <c r="A5" s="92"/>
      <c r="B5" s="37" t="str">
        <f>IF('Gene Table'!D5="","",'Gene Table'!D5)</f>
        <v>NM_000410</v>
      </c>
      <c r="C5" s="151" t="s">
        <v>17</v>
      </c>
      <c r="D5" s="152"/>
      <c r="E5" s="152"/>
      <c r="F5" s="152"/>
      <c r="G5" s="152"/>
      <c r="H5" s="152"/>
      <c r="I5" s="152"/>
      <c r="J5" s="152"/>
      <c r="K5" s="152"/>
      <c r="L5" s="152"/>
      <c r="M5" s="152"/>
      <c r="N5" s="156" t="e">
        <f>AVERAGE(Calculations!D6:M6)</f>
        <v>#DIV/0!</v>
      </c>
      <c r="O5" s="156" t="e">
        <f>STDEV(Calculations!D6:M6)</f>
        <v>#DIV/0!</v>
      </c>
      <c r="Q5" s="157" t="s">
        <v>649</v>
      </c>
      <c r="R5" s="37" t="str">
        <f aca="true" t="shared" si="4" ref="R5:AA5">IF(COUNTIF(D$3:D$194,"&lt;35")=0,"",COUNTIF(D$3:D$194,"&lt;35")-SUM(R3:R4))</f>
        <v/>
      </c>
      <c r="S5" s="37" t="str">
        <f t="shared" si="4"/>
        <v/>
      </c>
      <c r="T5" s="37" t="str">
        <f t="shared" si="4"/>
        <v/>
      </c>
      <c r="U5" s="37" t="str">
        <f t="shared" si="4"/>
        <v/>
      </c>
      <c r="V5" s="37" t="str">
        <f t="shared" si="4"/>
        <v/>
      </c>
      <c r="W5" s="37" t="str">
        <f t="shared" si="4"/>
        <v/>
      </c>
      <c r="X5" s="37" t="str">
        <f t="shared" si="4"/>
        <v/>
      </c>
      <c r="Y5" s="37" t="str">
        <f t="shared" si="4"/>
        <v/>
      </c>
      <c r="Z5" s="37" t="str">
        <f t="shared" si="4"/>
        <v/>
      </c>
      <c r="AA5" s="37" t="str">
        <f t="shared" si="4"/>
        <v/>
      </c>
      <c r="AB5" s="159" t="e">
        <f t="shared" si="1"/>
        <v>#DIV/0!</v>
      </c>
      <c r="AC5" s="160" t="e">
        <f t="shared" si="2"/>
        <v>#DIV/0!</v>
      </c>
    </row>
    <row r="6" spans="1:29" ht="12.75">
      <c r="A6" s="92"/>
      <c r="B6" s="37" t="str">
        <f>IF('Gene Table'!D6="","",'Gene Table'!D6)</f>
        <v>NM_005957</v>
      </c>
      <c r="C6" s="151" t="s">
        <v>21</v>
      </c>
      <c r="D6" s="152"/>
      <c r="E6" s="152"/>
      <c r="F6" s="152"/>
      <c r="G6" s="152"/>
      <c r="H6" s="152"/>
      <c r="I6" s="152"/>
      <c r="J6" s="152"/>
      <c r="K6" s="152"/>
      <c r="L6" s="152"/>
      <c r="M6" s="152"/>
      <c r="N6" s="156" t="e">
        <f>AVERAGE(Calculations!D7:M7)</f>
        <v>#DIV/0!</v>
      </c>
      <c r="O6" s="156" t="e">
        <f>STDEV(Calculations!D7:M7)</f>
        <v>#DIV/0!</v>
      </c>
      <c r="P6" s="165"/>
      <c r="Q6" s="157" t="s">
        <v>650</v>
      </c>
      <c r="R6" s="37" t="str">
        <f aca="true" t="shared" si="5" ref="R6:AA6">IF(COUNTIF(D$3:D$194,"&lt;40")=0,"",COUNTIF(D$3:D$194,"N/A")+COUNTBLANK(D$3:D$194)+COUNTIF(D$3:D$194,"&gt;=35")+COUNTIF(D$3:D$194,"=0")+COUNTIF(D$3:D$194,"Undetermined"))</f>
        <v/>
      </c>
      <c r="S6" s="37" t="str">
        <f t="shared" si="5"/>
        <v/>
      </c>
      <c r="T6" s="37" t="str">
        <f t="shared" si="5"/>
        <v/>
      </c>
      <c r="U6" s="37" t="str">
        <f t="shared" si="5"/>
        <v/>
      </c>
      <c r="V6" s="37" t="str">
        <f t="shared" si="5"/>
        <v/>
      </c>
      <c r="W6" s="37" t="str">
        <f t="shared" si="5"/>
        <v/>
      </c>
      <c r="X6" s="37" t="str">
        <f t="shared" si="5"/>
        <v/>
      </c>
      <c r="Y6" s="37" t="str">
        <f t="shared" si="5"/>
        <v/>
      </c>
      <c r="Z6" s="37" t="str">
        <f t="shared" si="5"/>
        <v/>
      </c>
      <c r="AA6" s="37" t="str">
        <f t="shared" si="5"/>
        <v/>
      </c>
      <c r="AB6" s="159" t="e">
        <f t="shared" si="1"/>
        <v>#DIV/0!</v>
      </c>
      <c r="AC6" s="160" t="e">
        <f t="shared" si="2"/>
        <v>#DIV/0!</v>
      </c>
    </row>
    <row r="7" spans="1:29" ht="16.5">
      <c r="A7" s="92"/>
      <c r="B7" s="37" t="str">
        <f>IF('Gene Table'!D7="","",'Gene Table'!D7)</f>
        <v>NM_000572</v>
      </c>
      <c r="C7" s="151" t="s">
        <v>25</v>
      </c>
      <c r="D7" s="152"/>
      <c r="E7" s="152"/>
      <c r="F7" s="152"/>
      <c r="G7" s="152"/>
      <c r="H7" s="152"/>
      <c r="I7" s="152"/>
      <c r="J7" s="152"/>
      <c r="K7" s="152"/>
      <c r="L7" s="152"/>
      <c r="M7" s="152"/>
      <c r="N7" s="156" t="e">
        <f>AVERAGE(Calculations!D8:M8)</f>
        <v>#DIV/0!</v>
      </c>
      <c r="O7" s="156" t="e">
        <f>STDEV(Calculations!D8:M8)</f>
        <v>#DIV/0!</v>
      </c>
      <c r="Q7" s="98" t="s">
        <v>651</v>
      </c>
      <c r="R7" s="99"/>
      <c r="S7" s="99"/>
      <c r="T7" s="99"/>
      <c r="U7" s="99"/>
      <c r="V7" s="99"/>
      <c r="W7" s="99"/>
      <c r="X7" s="99"/>
      <c r="Y7" s="99"/>
      <c r="Z7" s="99"/>
      <c r="AA7" s="99"/>
      <c r="AB7" s="99"/>
      <c r="AC7" s="129"/>
    </row>
    <row r="8" spans="1:29" ht="12.75">
      <c r="A8" s="92"/>
      <c r="B8" s="37" t="str">
        <f>IF('Gene Table'!D8="","",'Gene Table'!D8)</f>
        <v>NM_000576</v>
      </c>
      <c r="C8" s="151" t="s">
        <v>29</v>
      </c>
      <c r="D8" s="152"/>
      <c r="E8" s="152"/>
      <c r="F8" s="152"/>
      <c r="G8" s="152"/>
      <c r="H8" s="152"/>
      <c r="I8" s="152"/>
      <c r="J8" s="152"/>
      <c r="K8" s="152"/>
      <c r="L8" s="152"/>
      <c r="M8" s="152"/>
      <c r="N8" s="156" t="e">
        <f>AVERAGE(Calculations!D9:M9)</f>
        <v>#DIV/0!</v>
      </c>
      <c r="O8" s="156" t="e">
        <f>STDEV(Calculations!D9:M9)</f>
        <v>#DIV/0!</v>
      </c>
      <c r="P8" s="165"/>
      <c r="Q8" s="157" t="s">
        <v>647</v>
      </c>
      <c r="R8" s="158" t="str">
        <f aca="true" t="shared" si="6" ref="R8:AA8">IF(R3="","",R3/SUM(R$3:R$6))</f>
        <v/>
      </c>
      <c r="S8" s="158" t="str">
        <f t="shared" si="6"/>
        <v/>
      </c>
      <c r="T8" s="158" t="str">
        <f t="shared" si="6"/>
        <v/>
      </c>
      <c r="U8" s="158" t="str">
        <f t="shared" si="6"/>
        <v/>
      </c>
      <c r="V8" s="158" t="str">
        <f t="shared" si="6"/>
        <v/>
      </c>
      <c r="W8" s="158" t="str">
        <f t="shared" si="6"/>
        <v/>
      </c>
      <c r="X8" s="158" t="str">
        <f t="shared" si="6"/>
        <v/>
      </c>
      <c r="Y8" s="158" t="str">
        <f t="shared" si="6"/>
        <v/>
      </c>
      <c r="Z8" s="158" t="str">
        <f t="shared" si="6"/>
        <v/>
      </c>
      <c r="AA8" s="161" t="str">
        <f t="shared" si="6"/>
        <v/>
      </c>
      <c r="AB8" s="162" t="e">
        <f aca="true" t="shared" si="7" ref="AB8:AB11">AVERAGE(R8:AA8)</f>
        <v>#DIV/0!</v>
      </c>
      <c r="AC8" s="162" t="e">
        <f aca="true" t="shared" si="8" ref="AC8:AC11">STDEV(R8:AA8)</f>
        <v>#DIV/0!</v>
      </c>
    </row>
    <row r="9" spans="1:29" ht="12.75">
      <c r="A9" s="92"/>
      <c r="B9" s="37" t="str">
        <f>IF('Gene Table'!D9="","",'Gene Table'!D9)</f>
        <v>NM_000015</v>
      </c>
      <c r="C9" s="151" t="s">
        <v>33</v>
      </c>
      <c r="D9" s="152"/>
      <c r="E9" s="152"/>
      <c r="F9" s="152"/>
      <c r="G9" s="152"/>
      <c r="H9" s="152"/>
      <c r="I9" s="152"/>
      <c r="J9" s="152"/>
      <c r="K9" s="152"/>
      <c r="L9" s="152"/>
      <c r="M9" s="152"/>
      <c r="N9" s="156" t="e">
        <f>AVERAGE(Calculations!D10:M10)</f>
        <v>#DIV/0!</v>
      </c>
      <c r="O9" s="156" t="e">
        <f>STDEV(Calculations!D10:M10)</f>
        <v>#DIV/0!</v>
      </c>
      <c r="Q9" s="157" t="s">
        <v>648</v>
      </c>
      <c r="R9" s="158" t="str">
        <f aca="true" t="shared" si="9" ref="R9:AA9">IF(R4="","",R4/SUM(R$3:R$6))</f>
        <v/>
      </c>
      <c r="S9" s="158" t="str">
        <f t="shared" si="9"/>
        <v/>
      </c>
      <c r="T9" s="158" t="str">
        <f t="shared" si="9"/>
        <v/>
      </c>
      <c r="U9" s="158" t="str">
        <f t="shared" si="9"/>
        <v/>
      </c>
      <c r="V9" s="158" t="str">
        <f t="shared" si="9"/>
        <v/>
      </c>
      <c r="W9" s="158" t="str">
        <f t="shared" si="9"/>
        <v/>
      </c>
      <c r="X9" s="158" t="str">
        <f t="shared" si="9"/>
        <v/>
      </c>
      <c r="Y9" s="158" t="str">
        <f t="shared" si="9"/>
        <v/>
      </c>
      <c r="Z9" s="158" t="str">
        <f t="shared" si="9"/>
        <v/>
      </c>
      <c r="AA9" s="161" t="str">
        <f t="shared" si="9"/>
        <v/>
      </c>
      <c r="AB9" s="162" t="e">
        <f t="shared" si="7"/>
        <v>#DIV/0!</v>
      </c>
      <c r="AC9" s="162" t="e">
        <f t="shared" si="8"/>
        <v>#DIV/0!</v>
      </c>
    </row>
    <row r="10" spans="1:29" ht="12.75">
      <c r="A10" s="92"/>
      <c r="B10" s="37" t="str">
        <f>IF('Gene Table'!D10="","",'Gene Table'!D10)</f>
        <v>NM_006297</v>
      </c>
      <c r="C10" s="151" t="s">
        <v>37</v>
      </c>
      <c r="D10" s="152"/>
      <c r="E10" s="152"/>
      <c r="F10" s="152"/>
      <c r="G10" s="152"/>
      <c r="H10" s="152"/>
      <c r="I10" s="152"/>
      <c r="J10" s="152"/>
      <c r="K10" s="152"/>
      <c r="L10" s="152"/>
      <c r="M10" s="152"/>
      <c r="N10" s="156" t="e">
        <f>AVERAGE(Calculations!D11:M11)</f>
        <v>#DIV/0!</v>
      </c>
      <c r="O10" s="156" t="e">
        <f>STDEV(Calculations!D11:M11)</f>
        <v>#DIV/0!</v>
      </c>
      <c r="P10" s="165"/>
      <c r="Q10" s="157" t="s">
        <v>649</v>
      </c>
      <c r="R10" s="158" t="str">
        <f aca="true" t="shared" si="10" ref="R10:AA10">IF(R5="","",R5/SUM(R$3:R$6))</f>
        <v/>
      </c>
      <c r="S10" s="158" t="str">
        <f t="shared" si="10"/>
        <v/>
      </c>
      <c r="T10" s="158" t="str">
        <f t="shared" si="10"/>
        <v/>
      </c>
      <c r="U10" s="158" t="str">
        <f t="shared" si="10"/>
        <v/>
      </c>
      <c r="V10" s="158" t="str">
        <f t="shared" si="10"/>
        <v/>
      </c>
      <c r="W10" s="158" t="str">
        <f t="shared" si="10"/>
        <v/>
      </c>
      <c r="X10" s="158" t="str">
        <f t="shared" si="10"/>
        <v/>
      </c>
      <c r="Y10" s="158" t="str">
        <f t="shared" si="10"/>
        <v/>
      </c>
      <c r="Z10" s="158" t="str">
        <f t="shared" si="10"/>
        <v/>
      </c>
      <c r="AA10" s="161" t="str">
        <f t="shared" si="10"/>
        <v/>
      </c>
      <c r="AB10" s="162" t="e">
        <f t="shared" si="7"/>
        <v>#DIV/0!</v>
      </c>
      <c r="AC10" s="162" t="e">
        <f t="shared" si="8"/>
        <v>#DIV/0!</v>
      </c>
    </row>
    <row r="11" spans="1:29" ht="12.75">
      <c r="A11" s="92"/>
      <c r="B11" s="37" t="str">
        <f>IF('Gene Table'!D11="","",'Gene Table'!D11)</f>
        <v>NM_000660</v>
      </c>
      <c r="C11" s="151" t="s">
        <v>41</v>
      </c>
      <c r="D11" s="152"/>
      <c r="E11" s="152"/>
      <c r="F11" s="152"/>
      <c r="G11" s="152"/>
      <c r="H11" s="152"/>
      <c r="I11" s="152"/>
      <c r="J11" s="152"/>
      <c r="K11" s="152"/>
      <c r="L11" s="152"/>
      <c r="M11" s="152"/>
      <c r="N11" s="156" t="e">
        <f>AVERAGE(Calculations!D12:M12)</f>
        <v>#DIV/0!</v>
      </c>
      <c r="O11" s="156" t="e">
        <f>STDEV(Calculations!D12:M12)</f>
        <v>#DIV/0!</v>
      </c>
      <c r="Q11" s="157" t="s">
        <v>650</v>
      </c>
      <c r="R11" s="158" t="str">
        <f aca="true" t="shared" si="11" ref="R11:AA11">IF(R6="","",R6/SUM(R$3:R$6))</f>
        <v/>
      </c>
      <c r="S11" s="158" t="str">
        <f t="shared" si="11"/>
        <v/>
      </c>
      <c r="T11" s="158" t="str">
        <f t="shared" si="11"/>
        <v/>
      </c>
      <c r="U11" s="158" t="str">
        <f t="shared" si="11"/>
        <v/>
      </c>
      <c r="V11" s="158" t="str">
        <f t="shared" si="11"/>
        <v/>
      </c>
      <c r="W11" s="158" t="str">
        <f t="shared" si="11"/>
        <v/>
      </c>
      <c r="X11" s="158" t="str">
        <f t="shared" si="11"/>
        <v/>
      </c>
      <c r="Y11" s="158" t="str">
        <f t="shared" si="11"/>
        <v/>
      </c>
      <c r="Z11" s="158" t="str">
        <f t="shared" si="11"/>
        <v/>
      </c>
      <c r="AA11" s="161" t="str">
        <f t="shared" si="11"/>
        <v/>
      </c>
      <c r="AB11" s="162" t="e">
        <f t="shared" si="7"/>
        <v>#DIV/0!</v>
      </c>
      <c r="AC11" s="162" t="e">
        <f t="shared" si="8"/>
        <v>#DIV/0!</v>
      </c>
    </row>
    <row r="12" spans="1:16" ht="12.75">
      <c r="A12" s="92"/>
      <c r="B12" s="37" t="str">
        <f>IF('Gene Table'!D12="","",'Gene Table'!D12)</f>
        <v>NM_019077</v>
      </c>
      <c r="C12" s="151" t="s">
        <v>45</v>
      </c>
      <c r="D12" s="152"/>
      <c r="E12" s="152"/>
      <c r="F12" s="152"/>
      <c r="G12" s="152"/>
      <c r="H12" s="152"/>
      <c r="I12" s="152"/>
      <c r="J12" s="152"/>
      <c r="K12" s="152"/>
      <c r="L12" s="152"/>
      <c r="M12" s="152"/>
      <c r="N12" s="156" t="e">
        <f>AVERAGE(Calculations!D13:M13)</f>
        <v>#DIV/0!</v>
      </c>
      <c r="O12" s="156" t="e">
        <f>STDEV(Calculations!D13:M13)</f>
        <v>#DIV/0!</v>
      </c>
      <c r="P12" s="165"/>
    </row>
    <row r="13" spans="1:15" ht="12.75">
      <c r="A13" s="92"/>
      <c r="B13" s="37" t="str">
        <f>IF('Gene Table'!D13="","",'Gene Table'!D13)</f>
        <v>NM_000773</v>
      </c>
      <c r="C13" s="151" t="s">
        <v>49</v>
      </c>
      <c r="D13" s="152"/>
      <c r="E13" s="152"/>
      <c r="F13" s="152"/>
      <c r="G13" s="152"/>
      <c r="H13" s="152"/>
      <c r="I13" s="152"/>
      <c r="J13" s="152"/>
      <c r="K13" s="152"/>
      <c r="L13" s="152"/>
      <c r="M13" s="152"/>
      <c r="N13" s="156" t="e">
        <f>AVERAGE(Calculations!D14:M14)</f>
        <v>#DIV/0!</v>
      </c>
      <c r="O13" s="156" t="e">
        <f>STDEV(Calculations!D14:M14)</f>
        <v>#DIV/0!</v>
      </c>
    </row>
    <row r="14" spans="1:16" ht="12.75">
      <c r="A14" s="92"/>
      <c r="B14" s="37" t="str">
        <f>IF('Gene Table'!D14="","",'Gene Table'!D14)</f>
        <v>NM_000499</v>
      </c>
      <c r="C14" s="151" t="s">
        <v>53</v>
      </c>
      <c r="D14" s="152"/>
      <c r="E14" s="152"/>
      <c r="F14" s="152"/>
      <c r="G14" s="152"/>
      <c r="H14" s="152"/>
      <c r="I14" s="152"/>
      <c r="J14" s="152"/>
      <c r="K14" s="152"/>
      <c r="L14" s="152"/>
      <c r="M14" s="152"/>
      <c r="N14" s="156" t="e">
        <f>AVERAGE(Calculations!D15:M15)</f>
        <v>#DIV/0!</v>
      </c>
      <c r="O14" s="156" t="e">
        <f>STDEV(Calculations!D15:M15)</f>
        <v>#DIV/0!</v>
      </c>
      <c r="P14" s="165"/>
    </row>
    <row r="15" spans="1:15" ht="12.75">
      <c r="A15" s="92"/>
      <c r="B15" s="37" t="str">
        <f>IF('Gene Table'!D15="","",'Gene Table'!D15)</f>
        <v>BC008403</v>
      </c>
      <c r="C15" s="151" t="s">
        <v>57</v>
      </c>
      <c r="D15" s="152"/>
      <c r="E15" s="152"/>
      <c r="F15" s="152"/>
      <c r="G15" s="152"/>
      <c r="H15" s="152"/>
      <c r="I15" s="152"/>
      <c r="J15" s="152"/>
      <c r="K15" s="152"/>
      <c r="L15" s="152"/>
      <c r="M15" s="152"/>
      <c r="N15" s="156" t="e">
        <f>AVERAGE(Calculations!D16:M16)</f>
        <v>#DIV/0!</v>
      </c>
      <c r="O15" s="156" t="e">
        <f>STDEV(Calculations!D16:M16)</f>
        <v>#DIV/0!</v>
      </c>
    </row>
    <row r="16" spans="1:16" ht="12.75">
      <c r="A16" s="92"/>
      <c r="B16" s="37" t="str">
        <f>IF('Gene Table'!D16="","",'Gene Table'!D16)</f>
        <v>NM_000600</v>
      </c>
      <c r="C16" s="151" t="s">
        <v>61</v>
      </c>
      <c r="D16" s="152"/>
      <c r="E16" s="152"/>
      <c r="F16" s="152"/>
      <c r="G16" s="152"/>
      <c r="H16" s="152"/>
      <c r="I16" s="152"/>
      <c r="J16" s="152"/>
      <c r="K16" s="152"/>
      <c r="L16" s="152"/>
      <c r="M16" s="152"/>
      <c r="N16" s="156" t="e">
        <f>AVERAGE(Calculations!D17:M17)</f>
        <v>#DIV/0!</v>
      </c>
      <c r="O16" s="156" t="e">
        <f>STDEV(Calculations!D17:M17)</f>
        <v>#DIV/0!</v>
      </c>
      <c r="P16" s="165"/>
    </row>
    <row r="17" spans="1:15" ht="12.75">
      <c r="A17" s="92"/>
      <c r="B17" s="37" t="str">
        <f>IF('Gene Table'!D17="","",'Gene Table'!D17)</f>
        <v>NM_004994</v>
      </c>
      <c r="C17" s="151" t="s">
        <v>65</v>
      </c>
      <c r="D17" s="152"/>
      <c r="E17" s="152"/>
      <c r="F17" s="152"/>
      <c r="G17" s="152"/>
      <c r="H17" s="152"/>
      <c r="I17" s="152"/>
      <c r="J17" s="152"/>
      <c r="K17" s="152"/>
      <c r="L17" s="152"/>
      <c r="M17" s="152"/>
      <c r="N17" s="156" t="e">
        <f>AVERAGE(Calculations!D18:M18)</f>
        <v>#DIV/0!</v>
      </c>
      <c r="O17" s="156" t="e">
        <f>STDEV(Calculations!D18:M18)</f>
        <v>#DIV/0!</v>
      </c>
    </row>
    <row r="18" spans="1:16" ht="12.75">
      <c r="A18" s="92"/>
      <c r="B18" s="37" t="str">
        <f>IF('Gene Table'!D18="","",'Gene Table'!D18)</f>
        <v>NM_002392</v>
      </c>
      <c r="C18" s="151" t="s">
        <v>69</v>
      </c>
      <c r="D18" s="152"/>
      <c r="E18" s="152"/>
      <c r="F18" s="152"/>
      <c r="G18" s="152"/>
      <c r="H18" s="152"/>
      <c r="I18" s="152"/>
      <c r="J18" s="152"/>
      <c r="K18" s="152"/>
      <c r="L18" s="152"/>
      <c r="M18" s="152"/>
      <c r="N18" s="156" t="e">
        <f>AVERAGE(Calculations!D19:M19)</f>
        <v>#DIV/0!</v>
      </c>
      <c r="O18" s="156" t="e">
        <f>STDEV(Calculations!D19:M19)</f>
        <v>#DIV/0!</v>
      </c>
      <c r="P18" s="165"/>
    </row>
    <row r="19" spans="1:15" ht="12.75">
      <c r="A19" s="92"/>
      <c r="B19" s="37" t="str">
        <f>IF('Gene Table'!D19="","",'Gene Table'!D19)</f>
        <v>NM_001562</v>
      </c>
      <c r="C19" s="151" t="s">
        <v>73</v>
      </c>
      <c r="D19" s="152"/>
      <c r="E19" s="152"/>
      <c r="F19" s="152"/>
      <c r="G19" s="152"/>
      <c r="H19" s="152"/>
      <c r="I19" s="152"/>
      <c r="J19" s="152"/>
      <c r="K19" s="152"/>
      <c r="L19" s="152"/>
      <c r="M19" s="152"/>
      <c r="N19" s="156" t="e">
        <f>AVERAGE(Calculations!D20:M20)</f>
        <v>#DIV/0!</v>
      </c>
      <c r="O19" s="156" t="e">
        <f>STDEV(Calculations!D20:M20)</f>
        <v>#DIV/0!</v>
      </c>
    </row>
    <row r="20" spans="1:16" ht="12.75">
      <c r="A20" s="92"/>
      <c r="B20" s="37" t="str">
        <f>IF('Gene Table'!D20="","",'Gene Table'!D20)</f>
        <v>NM_000690</v>
      </c>
      <c r="C20" s="151" t="s">
        <v>77</v>
      </c>
      <c r="D20" s="152"/>
      <c r="E20" s="152"/>
      <c r="F20" s="152"/>
      <c r="G20" s="152"/>
      <c r="H20" s="152"/>
      <c r="I20" s="152"/>
      <c r="J20" s="152"/>
      <c r="K20" s="152"/>
      <c r="L20" s="152"/>
      <c r="M20" s="152"/>
      <c r="N20" s="156" t="e">
        <f>AVERAGE(Calculations!D21:M21)</f>
        <v>#DIV/0!</v>
      </c>
      <c r="O20" s="156" t="e">
        <f>STDEV(Calculations!D21:M21)</f>
        <v>#DIV/0!</v>
      </c>
      <c r="P20" s="165"/>
    </row>
    <row r="21" spans="1:15" ht="12.75">
      <c r="A21" s="92"/>
      <c r="B21" s="37" t="str">
        <f>IF('Gene Table'!D21="","",'Gene Table'!D21)</f>
        <v>NM_000120</v>
      </c>
      <c r="C21" s="151" t="s">
        <v>81</v>
      </c>
      <c r="D21" s="152"/>
      <c r="E21" s="152"/>
      <c r="F21" s="152"/>
      <c r="G21" s="152"/>
      <c r="H21" s="152"/>
      <c r="I21" s="152"/>
      <c r="J21" s="152"/>
      <c r="K21" s="152"/>
      <c r="L21" s="152"/>
      <c r="M21" s="152"/>
      <c r="N21" s="156" t="e">
        <f>AVERAGE(Calculations!D22:M22)</f>
        <v>#DIV/0!</v>
      </c>
      <c r="O21" s="156" t="e">
        <f>STDEV(Calculations!D22:M22)</f>
        <v>#DIV/0!</v>
      </c>
    </row>
    <row r="22" spans="1:16" ht="12.75">
      <c r="A22" s="92"/>
      <c r="B22" s="37" t="str">
        <f>IF('Gene Table'!D22="","",'Gene Table'!D22)</f>
        <v>NM_001963</v>
      </c>
      <c r="C22" s="151" t="s">
        <v>85</v>
      </c>
      <c r="D22" s="152"/>
      <c r="E22" s="152"/>
      <c r="F22" s="152"/>
      <c r="G22" s="152"/>
      <c r="H22" s="152"/>
      <c r="I22" s="152"/>
      <c r="J22" s="152"/>
      <c r="K22" s="152"/>
      <c r="L22" s="152"/>
      <c r="M22" s="152"/>
      <c r="N22" s="156" t="e">
        <f>AVERAGE(Calculations!D23:M23)</f>
        <v>#DIV/0!</v>
      </c>
      <c r="O22" s="156" t="e">
        <f>STDEV(Calculations!D23:M23)</f>
        <v>#DIV/0!</v>
      </c>
      <c r="P22" s="165"/>
    </row>
    <row r="23" spans="1:15" ht="12.75">
      <c r="A23" s="92"/>
      <c r="B23" s="37" t="str">
        <f>IF('Gene Table'!D23="","",'Gene Table'!D23)</f>
        <v>NM_000662</v>
      </c>
      <c r="C23" s="151" t="s">
        <v>89</v>
      </c>
      <c r="D23" s="152"/>
      <c r="E23" s="152"/>
      <c r="F23" s="152"/>
      <c r="G23" s="152"/>
      <c r="H23" s="152"/>
      <c r="I23" s="152"/>
      <c r="J23" s="152"/>
      <c r="K23" s="152"/>
      <c r="L23" s="152"/>
      <c r="M23" s="152"/>
      <c r="N23" s="156" t="e">
        <f>AVERAGE(Calculations!D24:M24)</f>
        <v>#DIV/0!</v>
      </c>
      <c r="O23" s="156" t="e">
        <f>STDEV(Calculations!D24:M24)</f>
        <v>#DIV/0!</v>
      </c>
    </row>
    <row r="24" spans="1:16" ht="12.75">
      <c r="A24" s="92"/>
      <c r="B24" s="37" t="str">
        <f>IF('Gene Table'!D24="","",'Gene Table'!D24)</f>
        <v>NM_004628</v>
      </c>
      <c r="C24" s="151" t="s">
        <v>93</v>
      </c>
      <c r="D24" s="152"/>
      <c r="E24" s="152"/>
      <c r="F24" s="152"/>
      <c r="G24" s="152"/>
      <c r="H24" s="152"/>
      <c r="I24" s="152"/>
      <c r="J24" s="152"/>
      <c r="K24" s="152"/>
      <c r="L24" s="152"/>
      <c r="M24" s="152"/>
      <c r="N24" s="156" t="e">
        <f>AVERAGE(Calculations!D25:M25)</f>
        <v>#DIV/0!</v>
      </c>
      <c r="O24" s="156" t="e">
        <f>STDEV(Calculations!D25:M25)</f>
        <v>#DIV/0!</v>
      </c>
      <c r="P24" s="165"/>
    </row>
    <row r="25" spans="1:15" ht="12.75">
      <c r="A25" s="92"/>
      <c r="B25" s="37" t="str">
        <f>IF('Gene Table'!D25="","",'Gene Table'!D25)</f>
        <v>NM_000636</v>
      </c>
      <c r="C25" s="151" t="s">
        <v>97</v>
      </c>
      <c r="D25" s="152"/>
      <c r="E25" s="152"/>
      <c r="F25" s="152"/>
      <c r="G25" s="152"/>
      <c r="H25" s="152"/>
      <c r="I25" s="152"/>
      <c r="J25" s="152"/>
      <c r="K25" s="152"/>
      <c r="L25" s="152"/>
      <c r="M25" s="152"/>
      <c r="N25" s="156" t="e">
        <f>AVERAGE(Calculations!D26:M26)</f>
        <v>#DIV/0!</v>
      </c>
      <c r="O25" s="156" t="e">
        <f>STDEV(Calculations!D26:M26)</f>
        <v>#DIV/0!</v>
      </c>
    </row>
    <row r="26" spans="1:16" ht="12.75">
      <c r="A26" s="92"/>
      <c r="B26" s="37" t="str">
        <f>IF('Gene Table'!D26="","",'Gene Table'!D26)</f>
        <v>NM_001033886</v>
      </c>
      <c r="C26" s="151" t="s">
        <v>101</v>
      </c>
      <c r="D26" s="152"/>
      <c r="E26" s="152"/>
      <c r="F26" s="152"/>
      <c r="G26" s="152"/>
      <c r="H26" s="152"/>
      <c r="I26" s="152"/>
      <c r="J26" s="152"/>
      <c r="K26" s="152"/>
      <c r="L26" s="152"/>
      <c r="M26" s="152"/>
      <c r="N26" s="156" t="e">
        <f>AVERAGE(Calculations!D27:M27)</f>
        <v>#DIV/0!</v>
      </c>
      <c r="O26" s="156" t="e">
        <f>STDEV(Calculations!D27:M27)</f>
        <v>#DIV/0!</v>
      </c>
      <c r="P26" s="165"/>
    </row>
    <row r="27" spans="1:15" ht="12.75" customHeight="1">
      <c r="A27" s="92"/>
      <c r="B27" s="37" t="str">
        <f>IF('Gene Table'!D27="","",'Gene Table'!D27)</f>
        <v>NM_053056</v>
      </c>
      <c r="C27" s="151" t="s">
        <v>105</v>
      </c>
      <c r="D27" s="152"/>
      <c r="E27" s="152"/>
      <c r="F27" s="152"/>
      <c r="G27" s="152"/>
      <c r="H27" s="152"/>
      <c r="I27" s="152"/>
      <c r="J27" s="152"/>
      <c r="K27" s="152"/>
      <c r="L27" s="152"/>
      <c r="M27" s="152"/>
      <c r="N27" s="156" t="e">
        <f>AVERAGE(Calculations!D28:M28)</f>
        <v>#DIV/0!</v>
      </c>
      <c r="O27" s="156" t="e">
        <f>STDEV(Calculations!D28:M28)</f>
        <v>#DIV/0!</v>
      </c>
    </row>
    <row r="28" spans="1:16" ht="12.75">
      <c r="A28" s="92"/>
      <c r="B28" s="37" t="str">
        <f>IF('Gene Table'!D28="","",'Gene Table'!D28)</f>
        <v>NM_002422</v>
      </c>
      <c r="C28" s="151" t="s">
        <v>109</v>
      </c>
      <c r="D28" s="152"/>
      <c r="E28" s="152"/>
      <c r="F28" s="152"/>
      <c r="G28" s="152"/>
      <c r="H28" s="152"/>
      <c r="I28" s="152"/>
      <c r="J28" s="152"/>
      <c r="K28" s="152"/>
      <c r="L28" s="152"/>
      <c r="M28" s="152"/>
      <c r="N28" s="156" t="e">
        <f>AVERAGE(Calculations!D29:M29)</f>
        <v>#DIV/0!</v>
      </c>
      <c r="O28" s="156" t="e">
        <f>STDEV(Calculations!D29:M29)</f>
        <v>#DIV/0!</v>
      </c>
      <c r="P28" s="165"/>
    </row>
    <row r="29" spans="1:15" ht="12.75">
      <c r="A29" s="92"/>
      <c r="B29" s="37" t="str">
        <f>IF('Gene Table'!D29="","",'Gene Table'!D29)</f>
        <v>NM_002421</v>
      </c>
      <c r="C29" s="151" t="s">
        <v>113</v>
      </c>
      <c r="D29" s="152"/>
      <c r="E29" s="152"/>
      <c r="F29" s="152"/>
      <c r="G29" s="152"/>
      <c r="H29" s="152"/>
      <c r="I29" s="152"/>
      <c r="J29" s="152"/>
      <c r="K29" s="152"/>
      <c r="L29" s="152"/>
      <c r="M29" s="152"/>
      <c r="N29" s="156" t="e">
        <f>AVERAGE(Calculations!D30:M30)</f>
        <v>#DIV/0!</v>
      </c>
      <c r="O29" s="156" t="e">
        <f>STDEV(Calculations!D30:M30)</f>
        <v>#DIV/0!</v>
      </c>
    </row>
    <row r="30" spans="1:16" ht="12.75">
      <c r="A30" s="92"/>
      <c r="B30" s="37" t="str">
        <f>IF('Gene Table'!D30="","",'Gene Table'!D30)</f>
        <v>NM_000044</v>
      </c>
      <c r="C30" s="151" t="s">
        <v>117</v>
      </c>
      <c r="D30" s="152"/>
      <c r="E30" s="152"/>
      <c r="F30" s="152"/>
      <c r="G30" s="152"/>
      <c r="H30" s="152"/>
      <c r="I30" s="152"/>
      <c r="J30" s="152"/>
      <c r="K30" s="152"/>
      <c r="L30" s="152"/>
      <c r="M30" s="152"/>
      <c r="N30" s="156" t="e">
        <f>AVERAGE(Calculations!D31:M31)</f>
        <v>#DIV/0!</v>
      </c>
      <c r="O30" s="156" t="e">
        <f>STDEV(Calculations!D31:M31)</f>
        <v>#DIV/0!</v>
      </c>
      <c r="P30" s="165"/>
    </row>
    <row r="31" spans="1:15" ht="12.75">
      <c r="A31" s="92"/>
      <c r="B31" s="37" t="str">
        <f>IF('Gene Table'!D31="","",'Gene Table'!D31)</f>
        <v>NM_000882</v>
      </c>
      <c r="C31" s="151" t="s">
        <v>121</v>
      </c>
      <c r="D31" s="152"/>
      <c r="E31" s="152"/>
      <c r="F31" s="152"/>
      <c r="G31" s="152"/>
      <c r="H31" s="152"/>
      <c r="I31" s="152"/>
      <c r="J31" s="152"/>
      <c r="K31" s="152"/>
      <c r="L31" s="152"/>
      <c r="M31" s="152"/>
      <c r="N31" s="156" t="e">
        <f>AVERAGE(Calculations!D32:M32)</f>
        <v>#DIV/0!</v>
      </c>
      <c r="O31" s="156" t="e">
        <f>STDEV(Calculations!D32:M32)</f>
        <v>#DIV/0!</v>
      </c>
    </row>
    <row r="32" spans="1:16" ht="12.75">
      <c r="A32" s="92"/>
      <c r="B32" s="37" t="str">
        <f>IF('Gene Table'!D32="","",'Gene Table'!D32)</f>
        <v>NM_000577</v>
      </c>
      <c r="C32" s="151" t="s">
        <v>125</v>
      </c>
      <c r="D32" s="152"/>
      <c r="E32" s="152"/>
      <c r="F32" s="152"/>
      <c r="G32" s="152"/>
      <c r="H32" s="152"/>
      <c r="I32" s="152"/>
      <c r="J32" s="152"/>
      <c r="K32" s="152"/>
      <c r="L32" s="152"/>
      <c r="M32" s="152"/>
      <c r="N32" s="156" t="e">
        <f>AVERAGE(Calculations!D33:M33)</f>
        <v>#DIV/0!</v>
      </c>
      <c r="O32" s="156" t="e">
        <f>STDEV(Calculations!D33:M33)</f>
        <v>#DIV/0!</v>
      </c>
      <c r="P32" s="165"/>
    </row>
    <row r="33" spans="1:15" ht="12.75">
      <c r="A33" s="92"/>
      <c r="B33" s="37" t="str">
        <f>IF('Gene Table'!D33="","",'Gene Table'!D33)</f>
        <v>NM_005228</v>
      </c>
      <c r="C33" s="151" t="s">
        <v>129</v>
      </c>
      <c r="D33" s="152"/>
      <c r="E33" s="152"/>
      <c r="F33" s="152"/>
      <c r="G33" s="152"/>
      <c r="H33" s="152"/>
      <c r="I33" s="152"/>
      <c r="J33" s="152"/>
      <c r="K33" s="152"/>
      <c r="L33" s="152"/>
      <c r="M33" s="152"/>
      <c r="N33" s="156" t="e">
        <f>AVERAGE(Calculations!D34:M34)</f>
        <v>#DIV/0!</v>
      </c>
      <c r="O33" s="156" t="e">
        <f>STDEV(Calculations!D34:M34)</f>
        <v>#DIV/0!</v>
      </c>
    </row>
    <row r="34" spans="1:16" ht="12.75">
      <c r="A34" s="92"/>
      <c r="B34" s="37" t="str">
        <f>IF('Gene Table'!D34="","",'Gene Table'!D34)</f>
        <v>NM_000754</v>
      </c>
      <c r="C34" s="151" t="s">
        <v>133</v>
      </c>
      <c r="D34" s="152"/>
      <c r="E34" s="152"/>
      <c r="F34" s="152"/>
      <c r="G34" s="152"/>
      <c r="H34" s="152"/>
      <c r="I34" s="152"/>
      <c r="J34" s="152"/>
      <c r="K34" s="152"/>
      <c r="L34" s="152"/>
      <c r="M34" s="152"/>
      <c r="N34" s="156" t="e">
        <f>AVERAGE(Calculations!D35:M35)</f>
        <v>#DIV/0!</v>
      </c>
      <c r="O34" s="156" t="e">
        <f>STDEV(Calculations!D35:M35)</f>
        <v>#DIV/0!</v>
      </c>
      <c r="P34" s="165"/>
    </row>
    <row r="35" spans="1:15" ht="12.75">
      <c r="A35" s="92"/>
      <c r="B35" s="37" t="str">
        <f>IF('Gene Table'!D35="","",'Gene Table'!D35)</f>
        <v>NM_021027</v>
      </c>
      <c r="C35" s="151" t="s">
        <v>137</v>
      </c>
      <c r="D35" s="152"/>
      <c r="E35" s="152"/>
      <c r="F35" s="152"/>
      <c r="G35" s="152"/>
      <c r="H35" s="152"/>
      <c r="I35" s="152"/>
      <c r="J35" s="152"/>
      <c r="K35" s="152"/>
      <c r="L35" s="152"/>
      <c r="M35" s="152"/>
      <c r="N35" s="156" t="e">
        <f>AVERAGE(Calculations!D36:M36)</f>
        <v>#DIV/0!</v>
      </c>
      <c r="O35" s="156" t="e">
        <f>STDEV(Calculations!D36:M36)</f>
        <v>#DIV/0!</v>
      </c>
    </row>
    <row r="36" spans="1:16" ht="12.75">
      <c r="A36" s="92"/>
      <c r="B36" s="37" t="str">
        <f>IF('Gene Table'!D36="","",'Gene Table'!D36)</f>
        <v>NM_001254</v>
      </c>
      <c r="C36" s="151" t="s">
        <v>141</v>
      </c>
      <c r="D36" s="152"/>
      <c r="E36" s="152"/>
      <c r="F36" s="152"/>
      <c r="G36" s="152"/>
      <c r="H36" s="152"/>
      <c r="I36" s="152"/>
      <c r="J36" s="152"/>
      <c r="K36" s="152"/>
      <c r="L36" s="152"/>
      <c r="M36" s="152"/>
      <c r="N36" s="156" t="e">
        <f>AVERAGE(Calculations!D37:M37)</f>
        <v>#DIV/0!</v>
      </c>
      <c r="O36" s="156" t="e">
        <f>STDEV(Calculations!D37:M37)</f>
        <v>#DIV/0!</v>
      </c>
      <c r="P36" s="165"/>
    </row>
    <row r="37" spans="1:15" ht="12.75">
      <c r="A37" s="92"/>
      <c r="B37" s="37" t="str">
        <f>IF('Gene Table'!D37="","",'Gene Table'!D37)</f>
        <v>NM_001008540</v>
      </c>
      <c r="C37" s="151" t="s">
        <v>145</v>
      </c>
      <c r="D37" s="152"/>
      <c r="E37" s="152"/>
      <c r="F37" s="152"/>
      <c r="G37" s="152"/>
      <c r="H37" s="152"/>
      <c r="I37" s="152"/>
      <c r="J37" s="152"/>
      <c r="K37" s="152"/>
      <c r="L37" s="152"/>
      <c r="M37" s="152"/>
      <c r="N37" s="156" t="e">
        <f>AVERAGE(Calculations!D38:M38)</f>
        <v>#DIV/0!</v>
      </c>
      <c r="O37" s="156" t="e">
        <f>STDEV(Calculations!D38:M38)</f>
        <v>#DIV/0!</v>
      </c>
    </row>
    <row r="38" spans="1:16" ht="12.75">
      <c r="A38" s="92"/>
      <c r="B38" s="37" t="str">
        <f>IF('Gene Table'!D38="","",'Gene Table'!D38)</f>
        <v>NM_001025366</v>
      </c>
      <c r="C38" s="151" t="s">
        <v>149</v>
      </c>
      <c r="D38" s="152"/>
      <c r="E38" s="152"/>
      <c r="F38" s="152"/>
      <c r="G38" s="152"/>
      <c r="H38" s="152"/>
      <c r="I38" s="152"/>
      <c r="J38" s="152"/>
      <c r="K38" s="152"/>
      <c r="L38" s="152"/>
      <c r="M38" s="152"/>
      <c r="N38" s="156" t="e">
        <f>AVERAGE(Calculations!D39:M39)</f>
        <v>#DIV/0!</v>
      </c>
      <c r="O38" s="156" t="e">
        <f>STDEV(Calculations!D39:M39)</f>
        <v>#DIV/0!</v>
      </c>
      <c r="P38" s="165"/>
    </row>
    <row r="39" spans="1:15" ht="12.75">
      <c r="A39" s="92"/>
      <c r="B39" s="37" t="str">
        <f>IF('Gene Table'!D39="","",'Gene Table'!D39)</f>
        <v>NM_001071</v>
      </c>
      <c r="C39" s="151" t="s">
        <v>153</v>
      </c>
      <c r="D39" s="152"/>
      <c r="E39" s="152"/>
      <c r="F39" s="152"/>
      <c r="G39" s="152"/>
      <c r="H39" s="152"/>
      <c r="I39" s="152"/>
      <c r="J39" s="152"/>
      <c r="K39" s="152"/>
      <c r="L39" s="152"/>
      <c r="M39" s="152"/>
      <c r="N39" s="156" t="e">
        <f>AVERAGE(Calculations!D40:M40)</f>
        <v>#DIV/0!</v>
      </c>
      <c r="O39" s="156" t="e">
        <f>STDEV(Calculations!D40:M40)</f>
        <v>#DIV/0!</v>
      </c>
    </row>
    <row r="40" spans="1:16" ht="12.75">
      <c r="A40" s="92"/>
      <c r="B40" s="37" t="str">
        <f>IF('Gene Table'!D40="","",'Gene Table'!D40)</f>
        <v>NM_020529</v>
      </c>
      <c r="C40" s="151" t="s">
        <v>157</v>
      </c>
      <c r="D40" s="152"/>
      <c r="E40" s="152"/>
      <c r="F40" s="152"/>
      <c r="G40" s="152"/>
      <c r="H40" s="152"/>
      <c r="I40" s="152"/>
      <c r="J40" s="152"/>
      <c r="K40" s="152"/>
      <c r="L40" s="152"/>
      <c r="M40" s="152"/>
      <c r="N40" s="156" t="e">
        <f>AVERAGE(Calculations!D41:M41)</f>
        <v>#DIV/0!</v>
      </c>
      <c r="O40" s="156" t="e">
        <f>STDEV(Calculations!D41:M41)</f>
        <v>#DIV/0!</v>
      </c>
      <c r="P40" s="165"/>
    </row>
    <row r="41" spans="1:15" ht="12.75">
      <c r="A41" s="92"/>
      <c r="B41" s="37" t="str">
        <f>IF('Gene Table'!D41="","",'Gene Table'!D41)</f>
        <v>NM_003998</v>
      </c>
      <c r="C41" s="151" t="s">
        <v>161</v>
      </c>
      <c r="D41" s="152"/>
      <c r="E41" s="152"/>
      <c r="F41" s="152"/>
      <c r="G41" s="152"/>
      <c r="H41" s="152"/>
      <c r="I41" s="152"/>
      <c r="J41" s="152"/>
      <c r="K41" s="152"/>
      <c r="L41" s="152"/>
      <c r="M41" s="152"/>
      <c r="N41" s="156" t="e">
        <f>AVERAGE(Calculations!D42:M42)</f>
        <v>#DIV/0!</v>
      </c>
      <c r="O41" s="156" t="e">
        <f>STDEV(Calculations!D42:M42)</f>
        <v>#DIV/0!</v>
      </c>
    </row>
    <row r="42" spans="1:16" ht="12.75">
      <c r="A42" s="92"/>
      <c r="B42" s="37" t="str">
        <f>IF('Gene Table'!D42="","",'Gene Table'!D42)</f>
        <v>NM_000250</v>
      </c>
      <c r="C42" s="151" t="s">
        <v>165</v>
      </c>
      <c r="D42" s="152"/>
      <c r="E42" s="152"/>
      <c r="F42" s="152"/>
      <c r="G42" s="152"/>
      <c r="H42" s="152"/>
      <c r="I42" s="152"/>
      <c r="J42" s="152"/>
      <c r="K42" s="152"/>
      <c r="L42" s="152"/>
      <c r="M42" s="152"/>
      <c r="N42" s="156" t="e">
        <f>AVERAGE(Calculations!D43:M43)</f>
        <v>#DIV/0!</v>
      </c>
      <c r="O42" s="156" t="e">
        <f>STDEV(Calculations!D43:M43)</f>
        <v>#DIV/0!</v>
      </c>
      <c r="P42" s="165"/>
    </row>
    <row r="43" spans="1:15" ht="12.75">
      <c r="A43" s="92"/>
      <c r="B43" s="37" t="str">
        <f>IF('Gene Table'!D43="","",'Gene Table'!D43)</f>
        <v>NM_004530</v>
      </c>
      <c r="C43" s="151" t="s">
        <v>169</v>
      </c>
      <c r="D43" s="152"/>
      <c r="E43" s="152"/>
      <c r="F43" s="152"/>
      <c r="G43" s="152"/>
      <c r="H43" s="152"/>
      <c r="I43" s="152"/>
      <c r="J43" s="152"/>
      <c r="K43" s="152"/>
      <c r="L43" s="152"/>
      <c r="M43" s="152"/>
      <c r="N43" s="156" t="e">
        <f>AVERAGE(Calculations!D44:M44)</f>
        <v>#DIV/0!</v>
      </c>
      <c r="O43" s="156" t="e">
        <f>STDEV(Calculations!D44:M44)</f>
        <v>#DIV/0!</v>
      </c>
    </row>
    <row r="44" spans="1:16" ht="12.75">
      <c r="A44" s="92"/>
      <c r="B44" s="37" t="str">
        <f>IF('Gene Table'!D44="","",'Gene Table'!D44)</f>
        <v>NM_004985</v>
      </c>
      <c r="C44" s="151" t="s">
        <v>173</v>
      </c>
      <c r="D44" s="152"/>
      <c r="E44" s="152"/>
      <c r="F44" s="152"/>
      <c r="G44" s="152"/>
      <c r="H44" s="152"/>
      <c r="I44" s="152"/>
      <c r="J44" s="152"/>
      <c r="K44" s="152"/>
      <c r="L44" s="152"/>
      <c r="M44" s="152"/>
      <c r="N44" s="156" t="e">
        <f>AVERAGE(Calculations!D45:M45)</f>
        <v>#DIV/0!</v>
      </c>
      <c r="O44" s="156" t="e">
        <f>STDEV(Calculations!D45:M45)</f>
        <v>#DIV/0!</v>
      </c>
      <c r="P44" s="165"/>
    </row>
    <row r="45" spans="1:15" ht="12.75">
      <c r="A45" s="92"/>
      <c r="B45" s="37" t="str">
        <f>IF('Gene Table'!D45="","",'Gene Table'!D45)</f>
        <v>NM_000589</v>
      </c>
      <c r="C45" s="151" t="s">
        <v>177</v>
      </c>
      <c r="D45" s="152"/>
      <c r="E45" s="152"/>
      <c r="F45" s="152"/>
      <c r="G45" s="152"/>
      <c r="H45" s="152"/>
      <c r="I45" s="152"/>
      <c r="J45" s="152"/>
      <c r="K45" s="152"/>
      <c r="L45" s="152"/>
      <c r="M45" s="152"/>
      <c r="N45" s="156" t="e">
        <f>AVERAGE(Calculations!D46:M46)</f>
        <v>#DIV/0!</v>
      </c>
      <c r="O45" s="156" t="e">
        <f>STDEV(Calculations!D46:M46)</f>
        <v>#DIV/0!</v>
      </c>
    </row>
    <row r="46" spans="1:16" ht="12.75">
      <c r="A46" s="92"/>
      <c r="B46" s="37" t="str">
        <f>IF('Gene Table'!D46="","",'Gene Table'!D46)</f>
        <v>NM_000618</v>
      </c>
      <c r="C46" s="151" t="s">
        <v>181</v>
      </c>
      <c r="D46" s="152"/>
      <c r="E46" s="152"/>
      <c r="F46" s="152"/>
      <c r="G46" s="152"/>
      <c r="H46" s="152"/>
      <c r="I46" s="152"/>
      <c r="J46" s="152"/>
      <c r="K46" s="152"/>
      <c r="L46" s="152"/>
      <c r="M46" s="152"/>
      <c r="N46" s="156" t="e">
        <f>AVERAGE(Calculations!D47:M47)</f>
        <v>#DIV/0!</v>
      </c>
      <c r="O46" s="156" t="e">
        <f>STDEV(Calculations!D47:M47)</f>
        <v>#DIV/0!</v>
      </c>
      <c r="P46" s="165"/>
    </row>
    <row r="47" spans="1:15" ht="12.75">
      <c r="A47" s="92"/>
      <c r="B47" s="37" t="str">
        <f>IF('Gene Table'!D47="","",'Gene Table'!D47)</f>
        <v>NM_000629</v>
      </c>
      <c r="C47" s="151" t="s">
        <v>185</v>
      </c>
      <c r="D47" s="152"/>
      <c r="E47" s="152"/>
      <c r="F47" s="152"/>
      <c r="G47" s="152"/>
      <c r="H47" s="152"/>
      <c r="I47" s="152"/>
      <c r="J47" s="152"/>
      <c r="K47" s="152"/>
      <c r="L47" s="152"/>
      <c r="M47" s="152"/>
      <c r="N47" s="156" t="e">
        <f>AVERAGE(Calculations!D48:M48)</f>
        <v>#DIV/0!</v>
      </c>
      <c r="O47" s="156" t="e">
        <f>STDEV(Calculations!D48:M48)</f>
        <v>#DIV/0!</v>
      </c>
    </row>
    <row r="48" spans="1:16" ht="12.75">
      <c r="A48" s="92"/>
      <c r="B48" s="37" t="str">
        <f>IF('Gene Table'!D48="","",'Gene Table'!D48)</f>
        <v>NM_000849</v>
      </c>
      <c r="C48" s="151" t="s">
        <v>189</v>
      </c>
      <c r="D48" s="152"/>
      <c r="E48" s="152"/>
      <c r="F48" s="152"/>
      <c r="G48" s="152"/>
      <c r="H48" s="152"/>
      <c r="I48" s="152"/>
      <c r="J48" s="152"/>
      <c r="K48" s="152"/>
      <c r="L48" s="152"/>
      <c r="M48" s="152"/>
      <c r="N48" s="156" t="e">
        <f>AVERAGE(Calculations!D49:M49)</f>
        <v>#DIV/0!</v>
      </c>
      <c r="O48" s="156" t="e">
        <f>STDEV(Calculations!D49:M49)</f>
        <v>#DIV/0!</v>
      </c>
      <c r="P48" s="165"/>
    </row>
    <row r="49" spans="1:15" ht="12.75">
      <c r="A49" s="92"/>
      <c r="B49" s="37" t="str">
        <f>IF('Gene Table'!D49="","",'Gene Table'!D49)</f>
        <v>NM_000400</v>
      </c>
      <c r="C49" s="151" t="s">
        <v>193</v>
      </c>
      <c r="D49" s="152"/>
      <c r="E49" s="152"/>
      <c r="F49" s="152"/>
      <c r="G49" s="152"/>
      <c r="H49" s="152"/>
      <c r="I49" s="152"/>
      <c r="J49" s="152"/>
      <c r="K49" s="152"/>
      <c r="L49" s="152"/>
      <c r="M49" s="152"/>
      <c r="N49" s="156" t="e">
        <f>AVERAGE(Calculations!D50:M50)</f>
        <v>#DIV/0!</v>
      </c>
      <c r="O49" s="156" t="e">
        <f>STDEV(Calculations!D50:M50)</f>
        <v>#DIV/0!</v>
      </c>
    </row>
    <row r="50" spans="1:16" ht="12.75">
      <c r="A50" s="92"/>
      <c r="B50" s="37" t="str">
        <f>IF('Gene Table'!D50="","",'Gene Table'!D50)</f>
        <v>NM_000102</v>
      </c>
      <c r="C50" s="151" t="s">
        <v>197</v>
      </c>
      <c r="D50" s="152"/>
      <c r="E50" s="152"/>
      <c r="F50" s="152"/>
      <c r="G50" s="152"/>
      <c r="H50" s="152"/>
      <c r="I50" s="152"/>
      <c r="J50" s="152"/>
      <c r="K50" s="152"/>
      <c r="L50" s="152"/>
      <c r="M50" s="152"/>
      <c r="N50" s="156" t="e">
        <f>AVERAGE(Calculations!D51:M51)</f>
        <v>#DIV/0!</v>
      </c>
      <c r="O50" s="156" t="e">
        <f>STDEV(Calculations!D51:M51)</f>
        <v>#DIV/0!</v>
      </c>
      <c r="P50" s="165"/>
    </row>
    <row r="51" spans="1:15" ht="12.75" customHeight="1">
      <c r="A51" s="92"/>
      <c r="B51" s="37" t="str">
        <f>IF('Gene Table'!D51="","",'Gene Table'!D51)</f>
        <v>NM_000106</v>
      </c>
      <c r="C51" s="151" t="s">
        <v>201</v>
      </c>
      <c r="D51" s="152"/>
      <c r="E51" s="152"/>
      <c r="F51" s="152"/>
      <c r="G51" s="152"/>
      <c r="H51" s="152"/>
      <c r="I51" s="152"/>
      <c r="J51" s="152"/>
      <c r="K51" s="152"/>
      <c r="L51" s="152"/>
      <c r="M51" s="152"/>
      <c r="N51" s="156" t="e">
        <f>AVERAGE(Calculations!D52:M52)</f>
        <v>#DIV/0!</v>
      </c>
      <c r="O51" s="156" t="e">
        <f>STDEV(Calculations!D52:M52)</f>
        <v>#DIV/0!</v>
      </c>
    </row>
    <row r="52" spans="1:16" ht="12.75">
      <c r="A52" s="92"/>
      <c r="B52" s="37" t="str">
        <f>IF('Gene Table'!D52="","",'Gene Table'!D52)</f>
        <v>NM_000769</v>
      </c>
      <c r="C52" s="151" t="s">
        <v>205</v>
      </c>
      <c r="D52" s="152"/>
      <c r="E52" s="152"/>
      <c r="F52" s="152"/>
      <c r="G52" s="152"/>
      <c r="H52" s="152"/>
      <c r="I52" s="152"/>
      <c r="J52" s="152"/>
      <c r="K52" s="152"/>
      <c r="L52" s="152"/>
      <c r="M52" s="152"/>
      <c r="N52" s="156" t="e">
        <f>AVERAGE(Calculations!D53:M53)</f>
        <v>#DIV/0!</v>
      </c>
      <c r="O52" s="156" t="e">
        <f>STDEV(Calculations!D53:M53)</f>
        <v>#DIV/0!</v>
      </c>
      <c r="P52" s="165"/>
    </row>
    <row r="53" spans="1:15" ht="12.75">
      <c r="A53" s="92"/>
      <c r="B53" s="37" t="str">
        <f>IF('Gene Table'!D53="","",'Gene Table'!D53)</f>
        <v>NM_000104</v>
      </c>
      <c r="C53" s="151" t="s">
        <v>209</v>
      </c>
      <c r="D53" s="152"/>
      <c r="E53" s="152"/>
      <c r="F53" s="152"/>
      <c r="G53" s="152"/>
      <c r="H53" s="152"/>
      <c r="I53" s="152"/>
      <c r="J53" s="152"/>
      <c r="K53" s="152"/>
      <c r="L53" s="152"/>
      <c r="M53" s="152"/>
      <c r="N53" s="156" t="e">
        <f>AVERAGE(Calculations!D54:M54)</f>
        <v>#DIV/0!</v>
      </c>
      <c r="O53" s="156" t="e">
        <f>STDEV(Calculations!D54:M54)</f>
        <v>#DIV/0!</v>
      </c>
    </row>
    <row r="54" spans="1:16" ht="12.75">
      <c r="A54" s="92"/>
      <c r="B54" s="37" t="str">
        <f>IF('Gene Table'!D54="","",'Gene Table'!D54)</f>
        <v>NM_001037631</v>
      </c>
      <c r="C54" s="151" t="s">
        <v>213</v>
      </c>
      <c r="D54" s="152"/>
      <c r="E54" s="152"/>
      <c r="F54" s="152"/>
      <c r="G54" s="152"/>
      <c r="H54" s="152"/>
      <c r="I54" s="152"/>
      <c r="J54" s="152"/>
      <c r="K54" s="152"/>
      <c r="L54" s="152"/>
      <c r="M54" s="152"/>
      <c r="N54" s="156" t="e">
        <f>AVERAGE(Calculations!D55:M55)</f>
        <v>#DIV/0!</v>
      </c>
      <c r="O54" s="156" t="e">
        <f>STDEV(Calculations!D55:M55)</f>
        <v>#DIV/0!</v>
      </c>
      <c r="P54" s="165"/>
    </row>
    <row r="55" spans="1:15" ht="12.75">
      <c r="A55" s="92"/>
      <c r="B55" s="37" t="str">
        <f>IF('Gene Table'!D55="","",'Gene Table'!D55)</f>
        <v>NM_000579</v>
      </c>
      <c r="C55" s="151" t="s">
        <v>217</v>
      </c>
      <c r="D55" s="152"/>
      <c r="E55" s="152"/>
      <c r="F55" s="152"/>
      <c r="G55" s="152"/>
      <c r="H55" s="152"/>
      <c r="I55" s="152"/>
      <c r="J55" s="152"/>
      <c r="K55" s="152"/>
      <c r="L55" s="152"/>
      <c r="M55" s="152"/>
      <c r="N55" s="156" t="e">
        <f>AVERAGE(Calculations!D56:M56)</f>
        <v>#DIV/0!</v>
      </c>
      <c r="O55" s="156" t="e">
        <f>STDEV(Calculations!D56:M56)</f>
        <v>#DIV/0!</v>
      </c>
    </row>
    <row r="56" spans="1:16" ht="12.75">
      <c r="A56" s="92"/>
      <c r="B56" s="37" t="str">
        <f>IF('Gene Table'!D56="","",'Gene Table'!D56)</f>
        <v>NM_002542</v>
      </c>
      <c r="C56" s="151" t="s">
        <v>221</v>
      </c>
      <c r="D56" s="152"/>
      <c r="E56" s="152"/>
      <c r="F56" s="152"/>
      <c r="G56" s="152"/>
      <c r="H56" s="152"/>
      <c r="I56" s="152"/>
      <c r="J56" s="152"/>
      <c r="K56" s="152"/>
      <c r="L56" s="152"/>
      <c r="M56" s="152"/>
      <c r="N56" s="156" t="e">
        <f>AVERAGE(Calculations!D57:M57)</f>
        <v>#DIV/0!</v>
      </c>
      <c r="O56" s="156" t="e">
        <f>STDEV(Calculations!D57:M57)</f>
        <v>#DIV/0!</v>
      </c>
      <c r="P56" s="165"/>
    </row>
    <row r="57" spans="1:15" ht="12.75">
      <c r="A57" s="92"/>
      <c r="B57" s="37" t="str">
        <f>IF('Gene Table'!D57="","",'Gene Table'!D57)</f>
        <v>NM_000123</v>
      </c>
      <c r="C57" s="151" t="s">
        <v>225</v>
      </c>
      <c r="D57" s="152"/>
      <c r="E57" s="152"/>
      <c r="F57" s="152"/>
      <c r="G57" s="152"/>
      <c r="H57" s="152"/>
      <c r="I57" s="152"/>
      <c r="J57" s="152"/>
      <c r="K57" s="152"/>
      <c r="L57" s="152"/>
      <c r="M57" s="152"/>
      <c r="N57" s="156" t="e">
        <f>AVERAGE(Calculations!D58:M58)</f>
        <v>#DIV/0!</v>
      </c>
      <c r="O57" s="156" t="e">
        <f>STDEV(Calculations!D58:M58)</f>
        <v>#DIV/0!</v>
      </c>
    </row>
    <row r="58" spans="1:16" ht="12.75">
      <c r="A58" s="92"/>
      <c r="B58" s="37" t="str">
        <f>IF('Gene Table'!D58="","",'Gene Table'!D58)</f>
        <v>NM_006892</v>
      </c>
      <c r="C58" s="151" t="s">
        <v>229</v>
      </c>
      <c r="D58" s="152"/>
      <c r="E58" s="152"/>
      <c r="F58" s="152"/>
      <c r="G58" s="152"/>
      <c r="H58" s="152"/>
      <c r="I58" s="152"/>
      <c r="J58" s="152"/>
      <c r="K58" s="152"/>
      <c r="L58" s="152"/>
      <c r="M58" s="152"/>
      <c r="N58" s="156" t="e">
        <f>AVERAGE(Calculations!D59:M59)</f>
        <v>#DIV/0!</v>
      </c>
      <c r="O58" s="156" t="e">
        <f>STDEV(Calculations!D59:M59)</f>
        <v>#DIV/0!</v>
      </c>
      <c r="P58" s="165"/>
    </row>
    <row r="59" spans="1:15" ht="12.75">
      <c r="A59" s="92"/>
      <c r="B59" s="37" t="str">
        <f>IF('Gene Table'!D59="","",'Gene Table'!D59)</f>
        <v>NM_000903</v>
      </c>
      <c r="C59" s="151" t="s">
        <v>233</v>
      </c>
      <c r="D59" s="152"/>
      <c r="E59" s="152"/>
      <c r="F59" s="152"/>
      <c r="G59" s="152"/>
      <c r="H59" s="152"/>
      <c r="I59" s="152"/>
      <c r="J59" s="152"/>
      <c r="K59" s="152"/>
      <c r="L59" s="152"/>
      <c r="M59" s="152"/>
      <c r="N59" s="156" t="e">
        <f>AVERAGE(Calculations!D60:M60)</f>
        <v>#DIV/0!</v>
      </c>
      <c r="O59" s="156" t="e">
        <f>STDEV(Calculations!D60:M60)</f>
        <v>#DIV/0!</v>
      </c>
    </row>
    <row r="60" spans="1:16" ht="12.75">
      <c r="A60" s="92"/>
      <c r="B60" s="37" t="str">
        <f>IF('Gene Table'!D60="","",'Gene Table'!D60)</f>
        <v>NM_001033</v>
      </c>
      <c r="C60" s="151" t="s">
        <v>237</v>
      </c>
      <c r="D60" s="152"/>
      <c r="E60" s="152"/>
      <c r="F60" s="152"/>
      <c r="G60" s="152"/>
      <c r="H60" s="152"/>
      <c r="I60" s="152"/>
      <c r="J60" s="152"/>
      <c r="K60" s="152"/>
      <c r="L60" s="152"/>
      <c r="M60" s="152"/>
      <c r="N60" s="156" t="e">
        <f>AVERAGE(Calculations!D61:M61)</f>
        <v>#DIV/0!</v>
      </c>
      <c r="O60" s="156" t="e">
        <f>STDEV(Calculations!D61:M61)</f>
        <v>#DIV/0!</v>
      </c>
      <c r="P60" s="165"/>
    </row>
    <row r="61" spans="1:15" ht="12.75">
      <c r="A61" s="92"/>
      <c r="B61" s="37" t="str">
        <f>IF('Gene Table'!D61="","",'Gene Table'!D61)</f>
        <v>NM_001300</v>
      </c>
      <c r="C61" s="151" t="s">
        <v>241</v>
      </c>
      <c r="D61" s="152"/>
      <c r="E61" s="152"/>
      <c r="F61" s="152"/>
      <c r="G61" s="152"/>
      <c r="H61" s="152"/>
      <c r="I61" s="152"/>
      <c r="J61" s="152"/>
      <c r="K61" s="152"/>
      <c r="L61" s="152"/>
      <c r="M61" s="152"/>
      <c r="N61" s="156" t="e">
        <f>AVERAGE(Calculations!D62:M62)</f>
        <v>#DIV/0!</v>
      </c>
      <c r="O61" s="156" t="e">
        <f>STDEV(Calculations!D62:M62)</f>
        <v>#DIV/0!</v>
      </c>
    </row>
    <row r="62" spans="1:16" ht="12.75">
      <c r="A62" s="92"/>
      <c r="B62" s="37" t="str">
        <f>IF('Gene Table'!D62="","",'Gene Table'!D62)</f>
        <v>NM_001076</v>
      </c>
      <c r="C62" s="151" t="s">
        <v>245</v>
      </c>
      <c r="D62" s="152"/>
      <c r="E62" s="152"/>
      <c r="F62" s="152"/>
      <c r="G62" s="152"/>
      <c r="H62" s="152"/>
      <c r="I62" s="152"/>
      <c r="J62" s="152"/>
      <c r="K62" s="152"/>
      <c r="L62" s="152"/>
      <c r="M62" s="152"/>
      <c r="N62" s="156" t="e">
        <f>AVERAGE(Calculations!D63:M63)</f>
        <v>#DIV/0!</v>
      </c>
      <c r="O62" s="156" t="e">
        <f>STDEV(Calculations!D63:M63)</f>
        <v>#DIV/0!</v>
      </c>
      <c r="P62" s="165"/>
    </row>
    <row r="63" spans="1:15" ht="12.75">
      <c r="A63" s="92"/>
      <c r="B63" s="37" t="str">
        <f>IF('Gene Table'!D63="","",'Gene Table'!D63)</f>
        <v>NM_004360</v>
      </c>
      <c r="C63" s="151" t="s">
        <v>249</v>
      </c>
      <c r="D63" s="152"/>
      <c r="E63" s="152"/>
      <c r="F63" s="152"/>
      <c r="G63" s="152"/>
      <c r="H63" s="152"/>
      <c r="I63" s="152"/>
      <c r="J63" s="152"/>
      <c r="K63" s="152"/>
      <c r="L63" s="152"/>
      <c r="M63" s="152"/>
      <c r="N63" s="156" t="e">
        <f>AVERAGE(Calculations!D64:M64)</f>
        <v>#DIV/0!</v>
      </c>
      <c r="O63" s="156" t="e">
        <f>STDEV(Calculations!D64:M64)</f>
        <v>#DIV/0!</v>
      </c>
    </row>
    <row r="64" spans="1:16" ht="12.75">
      <c r="A64" s="92"/>
      <c r="B64" s="37" t="str">
        <f>IF('Gene Table'!D64="","",'Gene Table'!D64)</f>
        <v>NM_014805</v>
      </c>
      <c r="C64" s="151" t="s">
        <v>253</v>
      </c>
      <c r="D64" s="152"/>
      <c r="E64" s="152"/>
      <c r="F64" s="152"/>
      <c r="G64" s="152"/>
      <c r="H64" s="152"/>
      <c r="I64" s="152"/>
      <c r="J64" s="152"/>
      <c r="K64" s="152"/>
      <c r="L64" s="152"/>
      <c r="M64" s="152"/>
      <c r="N64" s="156" t="e">
        <f>AVERAGE(Calculations!D65:M65)</f>
        <v>#DIV/0!</v>
      </c>
      <c r="O64" s="156" t="e">
        <f>STDEV(Calculations!D65:M65)</f>
        <v>#DIV/0!</v>
      </c>
      <c r="P64" s="165"/>
    </row>
    <row r="65" spans="1:15" ht="12.75">
      <c r="A65" s="92"/>
      <c r="B65" s="37" t="str">
        <f>IF('Gene Table'!D65="","",'Gene Table'!D65)</f>
        <v>NM_014779</v>
      </c>
      <c r="C65" s="151" t="s">
        <v>257</v>
      </c>
      <c r="D65" s="152"/>
      <c r="E65" s="152"/>
      <c r="F65" s="152"/>
      <c r="G65" s="152"/>
      <c r="H65" s="152"/>
      <c r="I65" s="152"/>
      <c r="J65" s="152"/>
      <c r="K65" s="152"/>
      <c r="L65" s="152"/>
      <c r="M65" s="152"/>
      <c r="N65" s="156" t="e">
        <f>AVERAGE(Calculations!D66:M66)</f>
        <v>#DIV/0!</v>
      </c>
      <c r="O65" s="156" t="e">
        <f>STDEV(Calculations!D66:M66)</f>
        <v>#DIV/0!</v>
      </c>
    </row>
    <row r="66" spans="1:16" ht="12.75">
      <c r="A66" s="92"/>
      <c r="B66" s="37" t="str">
        <f>IF('Gene Table'!D66="","",'Gene Table'!D66)</f>
        <v>NM_004356</v>
      </c>
      <c r="C66" s="151" t="s">
        <v>261</v>
      </c>
      <c r="D66" s="152"/>
      <c r="E66" s="152"/>
      <c r="F66" s="152"/>
      <c r="G66" s="152"/>
      <c r="H66" s="152"/>
      <c r="I66" s="152"/>
      <c r="J66" s="152"/>
      <c r="K66" s="152"/>
      <c r="L66" s="152"/>
      <c r="M66" s="152"/>
      <c r="N66" s="156" t="e">
        <f>AVERAGE(Calculations!D67:M67)</f>
        <v>#DIV/0!</v>
      </c>
      <c r="O66" s="156" t="e">
        <f>STDEV(Calculations!D67:M67)</f>
        <v>#DIV/0!</v>
      </c>
      <c r="P66" s="165"/>
    </row>
    <row r="67" spans="1:15" ht="12.75">
      <c r="A67" s="92"/>
      <c r="B67" s="37" t="str">
        <f>IF('Gene Table'!D67="","",'Gene Table'!D67)</f>
        <v>NM_014707</v>
      </c>
      <c r="C67" s="151" t="s">
        <v>265</v>
      </c>
      <c r="D67" s="152"/>
      <c r="E67" s="152"/>
      <c r="F67" s="152"/>
      <c r="G67" s="152"/>
      <c r="H67" s="152"/>
      <c r="I67" s="152"/>
      <c r="J67" s="152"/>
      <c r="K67" s="152"/>
      <c r="L67" s="152"/>
      <c r="M67" s="152"/>
      <c r="N67" s="156" t="e">
        <f>AVERAGE(Calculations!D68:M68)</f>
        <v>#DIV/0!</v>
      </c>
      <c r="O67" s="156" t="e">
        <f>STDEV(Calculations!D68:M68)</f>
        <v>#DIV/0!</v>
      </c>
    </row>
    <row r="68" spans="1:16" ht="12.75">
      <c r="A68" s="92"/>
      <c r="B68" s="37" t="str">
        <f>IF('Gene Table'!D68="","",'Gene Table'!D68)</f>
        <v>NM_001778</v>
      </c>
      <c r="C68" s="151" t="s">
        <v>269</v>
      </c>
      <c r="D68" s="152"/>
      <c r="E68" s="152"/>
      <c r="F68" s="152"/>
      <c r="G68" s="152"/>
      <c r="H68" s="152"/>
      <c r="I68" s="152"/>
      <c r="J68" s="152"/>
      <c r="K68" s="152"/>
      <c r="L68" s="152"/>
      <c r="M68" s="152"/>
      <c r="N68" s="156" t="e">
        <f>AVERAGE(Calculations!D69:M69)</f>
        <v>#DIV/0!</v>
      </c>
      <c r="O68" s="156" t="e">
        <f>STDEV(Calculations!D69:M69)</f>
        <v>#DIV/0!</v>
      </c>
      <c r="P68" s="165"/>
    </row>
    <row r="69" spans="1:15" ht="12.75">
      <c r="A69" s="92"/>
      <c r="B69" s="37" t="str">
        <f>IF('Gene Table'!D69="","",'Gene Table'!D69)</f>
        <v>NM_004832</v>
      </c>
      <c r="C69" s="151" t="s">
        <v>273</v>
      </c>
      <c r="D69" s="152"/>
      <c r="E69" s="152"/>
      <c r="F69" s="152"/>
      <c r="G69" s="152"/>
      <c r="H69" s="152"/>
      <c r="I69" s="152"/>
      <c r="J69" s="152"/>
      <c r="K69" s="152"/>
      <c r="L69" s="152"/>
      <c r="M69" s="152"/>
      <c r="N69" s="156" t="e">
        <f>AVERAGE(Calculations!D70:M70)</f>
        <v>#DIV/0!</v>
      </c>
      <c r="O69" s="156" t="e">
        <f>STDEV(Calculations!D70:M70)</f>
        <v>#DIV/0!</v>
      </c>
    </row>
    <row r="70" spans="1:16" ht="12.75">
      <c r="A70" s="92"/>
      <c r="B70" s="37" t="str">
        <f>IF('Gene Table'!D70="","",'Gene Table'!D70)</f>
        <v>NM_005191</v>
      </c>
      <c r="C70" s="151" t="s">
        <v>277</v>
      </c>
      <c r="D70" s="152"/>
      <c r="E70" s="152"/>
      <c r="F70" s="152"/>
      <c r="G70" s="152"/>
      <c r="H70" s="152"/>
      <c r="I70" s="152"/>
      <c r="J70" s="152"/>
      <c r="K70" s="152"/>
      <c r="L70" s="152"/>
      <c r="M70" s="152"/>
      <c r="N70" s="156" t="e">
        <f>AVERAGE(Calculations!D71:M71)</f>
        <v>#DIV/0!</v>
      </c>
      <c r="O70" s="156" t="e">
        <f>STDEV(Calculations!D71:M71)</f>
        <v>#DIV/0!</v>
      </c>
      <c r="P70" s="165"/>
    </row>
    <row r="71" spans="1:15" ht="12.75">
      <c r="A71" s="92"/>
      <c r="B71" s="37" t="str">
        <f>IF('Gene Table'!D71="","",'Gene Table'!D71)</f>
        <v>NM_004810</v>
      </c>
      <c r="C71" s="151" t="s">
        <v>281</v>
      </c>
      <c r="D71" s="152"/>
      <c r="E71" s="152"/>
      <c r="F71" s="152"/>
      <c r="G71" s="152"/>
      <c r="H71" s="152"/>
      <c r="I71" s="152"/>
      <c r="J71" s="152"/>
      <c r="K71" s="152"/>
      <c r="L71" s="152"/>
      <c r="M71" s="152"/>
      <c r="N71" s="156" t="e">
        <f>AVERAGE(Calculations!D72:M72)</f>
        <v>#DIV/0!</v>
      </c>
      <c r="O71" s="156" t="e">
        <f>STDEV(Calculations!D72:M72)</f>
        <v>#DIV/0!</v>
      </c>
    </row>
    <row r="72" spans="1:16" ht="12.75">
      <c r="A72" s="92"/>
      <c r="B72" s="37" t="str">
        <f>IF('Gene Table'!D72="","",'Gene Table'!D72)</f>
        <v>NM_130785</v>
      </c>
      <c r="C72" s="151" t="s">
        <v>285</v>
      </c>
      <c r="D72" s="152"/>
      <c r="E72" s="152"/>
      <c r="F72" s="152"/>
      <c r="G72" s="152"/>
      <c r="H72" s="152"/>
      <c r="I72" s="152"/>
      <c r="J72" s="152"/>
      <c r="K72" s="152"/>
      <c r="L72" s="152"/>
      <c r="M72" s="152"/>
      <c r="N72" s="156" t="e">
        <f>AVERAGE(Calculations!D73:M73)</f>
        <v>#DIV/0!</v>
      </c>
      <c r="O72" s="156" t="e">
        <f>STDEV(Calculations!D73:M73)</f>
        <v>#DIV/0!</v>
      </c>
      <c r="P72" s="165"/>
    </row>
    <row r="73" spans="1:15" ht="12.75">
      <c r="A73" s="92"/>
      <c r="B73" s="37" t="str">
        <f>IF('Gene Table'!D73="","",'Gene Table'!D73)</f>
        <v>NM_004720</v>
      </c>
      <c r="C73" s="151" t="s">
        <v>289</v>
      </c>
      <c r="D73" s="152"/>
      <c r="E73" s="152"/>
      <c r="F73" s="152"/>
      <c r="G73" s="152"/>
      <c r="H73" s="152"/>
      <c r="I73" s="152"/>
      <c r="J73" s="152"/>
      <c r="K73" s="152"/>
      <c r="L73" s="152"/>
      <c r="M73" s="152"/>
      <c r="N73" s="156" t="e">
        <f>AVERAGE(Calculations!D74:M74)</f>
        <v>#DIV/0!</v>
      </c>
      <c r="O73" s="156" t="e">
        <f>STDEV(Calculations!D74:M74)</f>
        <v>#DIV/0!</v>
      </c>
    </row>
    <row r="74" spans="1:16" ht="12.75">
      <c r="A74" s="92"/>
      <c r="B74" s="37" t="str">
        <f>IF('Gene Table'!D74="","",'Gene Table'!D74)</f>
        <v>NM_001037334</v>
      </c>
      <c r="C74" s="151" t="s">
        <v>293</v>
      </c>
      <c r="D74" s="152"/>
      <c r="E74" s="152"/>
      <c r="F74" s="152"/>
      <c r="G74" s="152"/>
      <c r="H74" s="152"/>
      <c r="I74" s="152"/>
      <c r="J74" s="152"/>
      <c r="K74" s="152"/>
      <c r="L74" s="152"/>
      <c r="M74" s="152"/>
      <c r="N74" s="156" t="e">
        <f>AVERAGE(Calculations!D75:M75)</f>
        <v>#DIV/0!</v>
      </c>
      <c r="O74" s="156" t="e">
        <f>STDEV(Calculations!D75:M75)</f>
        <v>#DIV/0!</v>
      </c>
      <c r="P74" s="165"/>
    </row>
    <row r="75" spans="1:15" ht="12.75" customHeight="1">
      <c r="A75" s="92"/>
      <c r="B75" s="37" t="str">
        <f>IF('Gene Table'!D75="","",'Gene Table'!D75)</f>
        <v>NM_005443</v>
      </c>
      <c r="C75" s="151" t="s">
        <v>297</v>
      </c>
      <c r="D75" s="152"/>
      <c r="E75" s="152"/>
      <c r="F75" s="152"/>
      <c r="G75" s="152"/>
      <c r="H75" s="152"/>
      <c r="I75" s="152"/>
      <c r="J75" s="152"/>
      <c r="K75" s="152"/>
      <c r="L75" s="152"/>
      <c r="M75" s="152"/>
      <c r="N75" s="156" t="e">
        <f>AVERAGE(Calculations!D76:M76)</f>
        <v>#DIV/0!</v>
      </c>
      <c r="O75" s="156" t="e">
        <f>STDEV(Calculations!D76:M76)</f>
        <v>#DIV/0!</v>
      </c>
    </row>
    <row r="76" spans="1:16" ht="12.75">
      <c r="A76" s="92"/>
      <c r="B76" s="37" t="str">
        <f>IF('Gene Table'!D76="","",'Gene Table'!D76)</f>
        <v>NM_005679</v>
      </c>
      <c r="C76" s="151" t="s">
        <v>301</v>
      </c>
      <c r="D76" s="152"/>
      <c r="E76" s="152"/>
      <c r="F76" s="152"/>
      <c r="G76" s="152"/>
      <c r="H76" s="152"/>
      <c r="I76" s="152"/>
      <c r="J76" s="152"/>
      <c r="K76" s="152"/>
      <c r="L76" s="152"/>
      <c r="M76" s="152"/>
      <c r="N76" s="156" t="e">
        <f>AVERAGE(Calculations!D77:M77)</f>
        <v>#DIV/0!</v>
      </c>
      <c r="O76" s="156" t="e">
        <f>STDEV(Calculations!D77:M77)</f>
        <v>#DIV/0!</v>
      </c>
      <c r="P76" s="165"/>
    </row>
    <row r="77" spans="1:15" ht="12.75">
      <c r="A77" s="92"/>
      <c r="B77" s="37" t="str">
        <f>IF('Gene Table'!D77="","",'Gene Table'!D77)</f>
        <v>NM_001759</v>
      </c>
      <c r="C77" s="151" t="s">
        <v>305</v>
      </c>
      <c r="D77" s="152"/>
      <c r="E77" s="152"/>
      <c r="F77" s="152"/>
      <c r="G77" s="152"/>
      <c r="H77" s="152"/>
      <c r="I77" s="152"/>
      <c r="J77" s="152"/>
      <c r="K77" s="152"/>
      <c r="L77" s="152"/>
      <c r="M77" s="152"/>
      <c r="N77" s="156" t="e">
        <f>AVERAGE(Calculations!D78:M78)</f>
        <v>#DIV/0!</v>
      </c>
      <c r="O77" s="156" t="e">
        <f>STDEV(Calculations!D78:M78)</f>
        <v>#DIV/0!</v>
      </c>
    </row>
    <row r="78" spans="1:16" ht="12.75">
      <c r="A78" s="92"/>
      <c r="B78" s="37" t="str">
        <f>IF('Gene Table'!D78="","",'Gene Table'!D78)</f>
        <v>NM_003939</v>
      </c>
      <c r="C78" s="151" t="s">
        <v>309</v>
      </c>
      <c r="D78" s="152"/>
      <c r="E78" s="152"/>
      <c r="F78" s="152"/>
      <c r="G78" s="152"/>
      <c r="H78" s="152"/>
      <c r="I78" s="152"/>
      <c r="J78" s="152"/>
      <c r="K78" s="152"/>
      <c r="L78" s="152"/>
      <c r="M78" s="152"/>
      <c r="N78" s="156" t="e">
        <f>AVERAGE(Calculations!D79:M79)</f>
        <v>#DIV/0!</v>
      </c>
      <c r="O78" s="156" t="e">
        <f>STDEV(Calculations!D79:M79)</f>
        <v>#DIV/0!</v>
      </c>
      <c r="P78" s="165"/>
    </row>
    <row r="79" spans="1:15" ht="12.75">
      <c r="A79" s="92"/>
      <c r="B79" s="37" t="str">
        <f>IF('Gene Table'!D79="","",'Gene Table'!D79)</f>
        <v>NM_003883</v>
      </c>
      <c r="C79" s="151" t="s">
        <v>313</v>
      </c>
      <c r="D79" s="152"/>
      <c r="E79" s="152"/>
      <c r="F79" s="152"/>
      <c r="G79" s="152"/>
      <c r="H79" s="152"/>
      <c r="I79" s="152"/>
      <c r="J79" s="152"/>
      <c r="K79" s="152"/>
      <c r="L79" s="152"/>
      <c r="M79" s="152"/>
      <c r="N79" s="156" t="e">
        <f>AVERAGE(Calculations!D80:M80)</f>
        <v>#DIV/0!</v>
      </c>
      <c r="O79" s="156" t="e">
        <f>STDEV(Calculations!D80:M80)</f>
        <v>#DIV/0!</v>
      </c>
    </row>
    <row r="80" spans="1:16" ht="12.75">
      <c r="A80" s="92"/>
      <c r="B80" s="37" t="str">
        <f>IF('Gene Table'!D80="","",'Gene Table'!D80)</f>
        <v>NM_032562</v>
      </c>
      <c r="C80" s="151" t="s">
        <v>317</v>
      </c>
      <c r="D80" s="152"/>
      <c r="E80" s="152"/>
      <c r="F80" s="152"/>
      <c r="G80" s="152"/>
      <c r="H80" s="152"/>
      <c r="I80" s="152"/>
      <c r="J80" s="152"/>
      <c r="K80" s="152"/>
      <c r="L80" s="152"/>
      <c r="M80" s="152"/>
      <c r="N80" s="156" t="e">
        <f>AVERAGE(Calculations!D81:M81)</f>
        <v>#DIV/0!</v>
      </c>
      <c r="O80" s="156" t="e">
        <f>STDEV(Calculations!D81:M81)</f>
        <v>#DIV/0!</v>
      </c>
      <c r="P80" s="165"/>
    </row>
    <row r="81" spans="1:15" ht="12.75">
      <c r="A81" s="92"/>
      <c r="B81" s="37" t="str">
        <f>IF('Gene Table'!D81="","",'Gene Table'!D81)</f>
        <v>NM_032019</v>
      </c>
      <c r="C81" s="151" t="s">
        <v>321</v>
      </c>
      <c r="D81" s="152"/>
      <c r="E81" s="152"/>
      <c r="F81" s="152"/>
      <c r="G81" s="152"/>
      <c r="H81" s="152"/>
      <c r="I81" s="152"/>
      <c r="J81" s="152"/>
      <c r="K81" s="152"/>
      <c r="L81" s="152"/>
      <c r="M81" s="152"/>
      <c r="N81" s="156" t="e">
        <f>AVERAGE(Calculations!D82:M82)</f>
        <v>#DIV/0!</v>
      </c>
      <c r="O81" s="156" t="e">
        <f>STDEV(Calculations!D82:M82)</f>
        <v>#DIV/0!</v>
      </c>
    </row>
    <row r="82" spans="1:16" ht="12.75">
      <c r="A82" s="92"/>
      <c r="B82" s="37" t="str">
        <f>IF('Gene Table'!D82="","",'Gene Table'!D82)</f>
        <v>NM_001013836</v>
      </c>
      <c r="C82" s="151" t="s">
        <v>325</v>
      </c>
      <c r="D82" s="152"/>
      <c r="E82" s="152"/>
      <c r="F82" s="152"/>
      <c r="G82" s="152"/>
      <c r="H82" s="152"/>
      <c r="I82" s="152"/>
      <c r="J82" s="152"/>
      <c r="K82" s="152"/>
      <c r="L82" s="152"/>
      <c r="M82" s="152"/>
      <c r="N82" s="156" t="e">
        <f>AVERAGE(Calculations!D83:M83)</f>
        <v>#DIV/0!</v>
      </c>
      <c r="O82" s="156" t="e">
        <f>STDEV(Calculations!D83:M83)</f>
        <v>#DIV/0!</v>
      </c>
      <c r="P82" s="165"/>
    </row>
    <row r="83" spans="1:15" ht="12.75">
      <c r="A83" s="92"/>
      <c r="B83" s="37" t="str">
        <f>IF('Gene Table'!D83="","",'Gene Table'!D83)</f>
        <v>NM_005436</v>
      </c>
      <c r="C83" s="151" t="s">
        <v>329</v>
      </c>
      <c r="D83" s="152"/>
      <c r="E83" s="152"/>
      <c r="F83" s="152"/>
      <c r="G83" s="152"/>
      <c r="H83" s="152"/>
      <c r="I83" s="152"/>
      <c r="J83" s="152"/>
      <c r="K83" s="152"/>
      <c r="L83" s="152"/>
      <c r="M83" s="152"/>
      <c r="N83" s="156" t="e">
        <f>AVERAGE(Calculations!D84:M84)</f>
        <v>#DIV/0!</v>
      </c>
      <c r="O83" s="156" t="e">
        <f>STDEV(Calculations!D84:M84)</f>
        <v>#DIV/0!</v>
      </c>
    </row>
    <row r="84" spans="1:16" ht="12.75">
      <c r="A84" s="92"/>
      <c r="B84" s="37" t="str">
        <f>IF('Gene Table'!D84="","",'Gene Table'!D84)</f>
        <v>NM_001742</v>
      </c>
      <c r="C84" s="151" t="s">
        <v>333</v>
      </c>
      <c r="D84" s="152"/>
      <c r="E84" s="152"/>
      <c r="F84" s="152"/>
      <c r="G84" s="152"/>
      <c r="H84" s="152"/>
      <c r="I84" s="152"/>
      <c r="J84" s="152"/>
      <c r="K84" s="152"/>
      <c r="L84" s="152"/>
      <c r="M84" s="152"/>
      <c r="N84" s="156" t="e">
        <f>AVERAGE(Calculations!D85:M85)</f>
        <v>#DIV/0!</v>
      </c>
      <c r="O84" s="156" t="e">
        <f>STDEV(Calculations!D85:M85)</f>
        <v>#DIV/0!</v>
      </c>
      <c r="P84" s="165"/>
    </row>
    <row r="85" spans="1:15" ht="12.75">
      <c r="A85" s="92"/>
      <c r="B85" s="37" t="str">
        <f>IF('Gene Table'!D85="","",'Gene Table'!D85)</f>
        <v>NM_001954</v>
      </c>
      <c r="C85" s="151" t="s">
        <v>337</v>
      </c>
      <c r="D85" s="152"/>
      <c r="E85" s="152"/>
      <c r="F85" s="152"/>
      <c r="G85" s="152"/>
      <c r="H85" s="152"/>
      <c r="I85" s="152"/>
      <c r="J85" s="152"/>
      <c r="K85" s="152"/>
      <c r="L85" s="152"/>
      <c r="M85" s="152"/>
      <c r="N85" s="156" t="e">
        <f>AVERAGE(Calculations!D86:M86)</f>
        <v>#DIV/0!</v>
      </c>
      <c r="O85" s="156" t="e">
        <f>STDEV(Calculations!D86:M86)</f>
        <v>#DIV/0!</v>
      </c>
    </row>
    <row r="86" spans="1:16" ht="12.75">
      <c r="A86" s="92"/>
      <c r="B86" s="37" t="str">
        <f>IF('Gene Table'!D86="","",'Gene Table'!D86)</f>
        <v>NM_005432</v>
      </c>
      <c r="C86" s="151" t="s">
        <v>341</v>
      </c>
      <c r="D86" s="152"/>
      <c r="E86" s="152"/>
      <c r="F86" s="152"/>
      <c r="G86" s="152"/>
      <c r="H86" s="152"/>
      <c r="I86" s="152"/>
      <c r="J86" s="152"/>
      <c r="K86" s="152"/>
      <c r="L86" s="152"/>
      <c r="M86" s="152"/>
      <c r="N86" s="156" t="e">
        <f>AVERAGE(Calculations!D87:M87)</f>
        <v>#DIV/0!</v>
      </c>
      <c r="O86" s="156" t="e">
        <f>STDEV(Calculations!D87:M87)</f>
        <v>#DIV/0!</v>
      </c>
      <c r="P86" s="165"/>
    </row>
    <row r="87" spans="1:15" ht="12.75">
      <c r="A87" s="92"/>
      <c r="B87" s="37" t="str">
        <f>IF('Gene Table'!D87="","",'Gene Table'!D87)</f>
        <v>HGDC</v>
      </c>
      <c r="C87" s="151" t="s">
        <v>345</v>
      </c>
      <c r="D87" s="152"/>
      <c r="E87" s="152"/>
      <c r="F87" s="152"/>
      <c r="G87" s="152"/>
      <c r="H87" s="152"/>
      <c r="I87" s="152"/>
      <c r="J87" s="152"/>
      <c r="K87" s="152"/>
      <c r="L87" s="152"/>
      <c r="M87" s="152"/>
      <c r="N87" s="156" t="e">
        <f>AVERAGE(Calculations!D88:M88)</f>
        <v>#DIV/0!</v>
      </c>
      <c r="O87" s="156" t="e">
        <f>STDEV(Calculations!D88:M88)</f>
        <v>#DIV/0!</v>
      </c>
    </row>
    <row r="88" spans="1:16" ht="12.75">
      <c r="A88" s="92"/>
      <c r="B88" s="37" t="str">
        <f>IF('Gene Table'!D88="","",'Gene Table'!D88)</f>
        <v>HGDC</v>
      </c>
      <c r="C88" s="151" t="s">
        <v>347</v>
      </c>
      <c r="D88" s="152"/>
      <c r="E88" s="152"/>
      <c r="F88" s="152"/>
      <c r="G88" s="152"/>
      <c r="H88" s="152"/>
      <c r="I88" s="152"/>
      <c r="J88" s="152"/>
      <c r="K88" s="152"/>
      <c r="L88" s="152"/>
      <c r="M88" s="152"/>
      <c r="N88" s="156" t="e">
        <f>AVERAGE(Calculations!D89:M89)</f>
        <v>#DIV/0!</v>
      </c>
      <c r="O88" s="156" t="e">
        <f>STDEV(Calculations!D89:M89)</f>
        <v>#DIV/0!</v>
      </c>
      <c r="P88" s="165"/>
    </row>
    <row r="89" spans="1:15" ht="12.75">
      <c r="A89" s="92"/>
      <c r="B89" s="37" t="str">
        <f>IF('Gene Table'!D89="","",'Gene Table'!D89)</f>
        <v>NM_002046</v>
      </c>
      <c r="C89" s="151" t="s">
        <v>348</v>
      </c>
      <c r="D89" s="152"/>
      <c r="E89" s="152"/>
      <c r="F89" s="152"/>
      <c r="G89" s="152"/>
      <c r="H89" s="152"/>
      <c r="I89" s="152"/>
      <c r="J89" s="152"/>
      <c r="K89" s="152"/>
      <c r="L89" s="152"/>
      <c r="M89" s="152"/>
      <c r="N89" s="156" t="e">
        <f>AVERAGE(Calculations!D90:M90)</f>
        <v>#DIV/0!</v>
      </c>
      <c r="O89" s="156" t="e">
        <f>STDEV(Calculations!D90:M90)</f>
        <v>#DIV/0!</v>
      </c>
    </row>
    <row r="90" spans="1:16" ht="12.75">
      <c r="A90" s="92"/>
      <c r="B90" s="37" t="str">
        <f>IF('Gene Table'!D90="","",'Gene Table'!D90)</f>
        <v>NM_001101</v>
      </c>
      <c r="C90" s="151" t="s">
        <v>352</v>
      </c>
      <c r="D90" s="152"/>
      <c r="E90" s="152"/>
      <c r="F90" s="152"/>
      <c r="G90" s="152"/>
      <c r="H90" s="152"/>
      <c r="I90" s="152"/>
      <c r="J90" s="152"/>
      <c r="K90" s="152"/>
      <c r="L90" s="152"/>
      <c r="M90" s="152"/>
      <c r="N90" s="156" t="e">
        <f>AVERAGE(Calculations!D91:M91)</f>
        <v>#DIV/0!</v>
      </c>
      <c r="O90" s="156" t="e">
        <f>STDEV(Calculations!D91:M91)</f>
        <v>#DIV/0!</v>
      </c>
      <c r="P90" s="165"/>
    </row>
    <row r="91" spans="1:15" ht="12.75">
      <c r="A91" s="92"/>
      <c r="B91" s="37" t="str">
        <f>IF('Gene Table'!D91="","",'Gene Table'!D91)</f>
        <v>NM_004048</v>
      </c>
      <c r="C91" s="151" t="s">
        <v>356</v>
      </c>
      <c r="D91" s="152"/>
      <c r="E91" s="152"/>
      <c r="F91" s="152"/>
      <c r="G91" s="152"/>
      <c r="H91" s="152"/>
      <c r="I91" s="152"/>
      <c r="J91" s="152"/>
      <c r="K91" s="152"/>
      <c r="L91" s="152"/>
      <c r="M91" s="152"/>
      <c r="N91" s="156" t="e">
        <f>AVERAGE(Calculations!D92:M92)</f>
        <v>#DIV/0!</v>
      </c>
      <c r="O91" s="156" t="e">
        <f>STDEV(Calculations!D92:M92)</f>
        <v>#DIV/0!</v>
      </c>
    </row>
    <row r="92" spans="1:16" ht="12.75">
      <c r="A92" s="92"/>
      <c r="B92" s="37" t="str">
        <f>IF('Gene Table'!D92="","",'Gene Table'!D92)</f>
        <v>NM_012423</v>
      </c>
      <c r="C92" s="151" t="s">
        <v>360</v>
      </c>
      <c r="D92" s="152"/>
      <c r="E92" s="152"/>
      <c r="F92" s="152"/>
      <c r="G92" s="152"/>
      <c r="H92" s="152"/>
      <c r="I92" s="152"/>
      <c r="J92" s="152"/>
      <c r="K92" s="152"/>
      <c r="L92" s="152"/>
      <c r="M92" s="152"/>
      <c r="N92" s="156" t="e">
        <f>AVERAGE(Calculations!D93:M93)</f>
        <v>#DIV/0!</v>
      </c>
      <c r="O92" s="156" t="e">
        <f>STDEV(Calculations!D93:M93)</f>
        <v>#DIV/0!</v>
      </c>
      <c r="P92" s="165"/>
    </row>
    <row r="93" spans="1:15" ht="12.75">
      <c r="A93" s="92"/>
      <c r="B93" s="37" t="str">
        <f>IF('Gene Table'!D93="","",'Gene Table'!D93)</f>
        <v>NM_000194</v>
      </c>
      <c r="C93" s="151" t="s">
        <v>364</v>
      </c>
      <c r="D93" s="152"/>
      <c r="E93" s="152"/>
      <c r="F93" s="152"/>
      <c r="G93" s="152"/>
      <c r="H93" s="152"/>
      <c r="I93" s="152"/>
      <c r="J93" s="152"/>
      <c r="K93" s="152"/>
      <c r="L93" s="152"/>
      <c r="M93" s="152"/>
      <c r="N93" s="156" t="e">
        <f>AVERAGE(Calculations!D94:M94)</f>
        <v>#DIV/0!</v>
      </c>
      <c r="O93" s="156" t="e">
        <f>STDEV(Calculations!D94:M94)</f>
        <v>#DIV/0!</v>
      </c>
    </row>
    <row r="94" spans="1:16" ht="12.75">
      <c r="A94" s="92"/>
      <c r="B94" s="37" t="str">
        <f>IF('Gene Table'!D94="","",'Gene Table'!D94)</f>
        <v>NR_003286</v>
      </c>
      <c r="C94" s="151" t="s">
        <v>368</v>
      </c>
      <c r="D94" s="152"/>
      <c r="E94" s="152"/>
      <c r="F94" s="152"/>
      <c r="G94" s="152"/>
      <c r="H94" s="152"/>
      <c r="I94" s="152"/>
      <c r="J94" s="152"/>
      <c r="K94" s="152"/>
      <c r="L94" s="152"/>
      <c r="M94" s="152"/>
      <c r="N94" s="156" t="e">
        <f>AVERAGE(Calculations!D95:M95)</f>
        <v>#DIV/0!</v>
      </c>
      <c r="O94" s="156" t="e">
        <f>STDEV(Calculations!D95:M95)</f>
        <v>#DIV/0!</v>
      </c>
      <c r="P94" s="165"/>
    </row>
    <row r="95" spans="1:15" ht="12.75">
      <c r="A95" s="92"/>
      <c r="B95" s="37" t="str">
        <f>IF('Gene Table'!D95="","",'Gene Table'!D95)</f>
        <v>RT</v>
      </c>
      <c r="C95" s="151" t="s">
        <v>372</v>
      </c>
      <c r="D95" s="152"/>
      <c r="E95" s="152"/>
      <c r="F95" s="152"/>
      <c r="G95" s="152"/>
      <c r="H95" s="152"/>
      <c r="I95" s="152"/>
      <c r="J95" s="152"/>
      <c r="K95" s="152"/>
      <c r="L95" s="152"/>
      <c r="M95" s="152"/>
      <c r="N95" s="156" t="e">
        <f>AVERAGE(Calculations!D96:M96)</f>
        <v>#DIV/0!</v>
      </c>
      <c r="O95" s="156" t="e">
        <f>STDEV(Calculations!D96:M96)</f>
        <v>#DIV/0!</v>
      </c>
    </row>
    <row r="96" spans="1:16" ht="12.75">
      <c r="A96" s="92"/>
      <c r="B96" s="37" t="str">
        <f>IF('Gene Table'!D96="","",'Gene Table'!D96)</f>
        <v>RT</v>
      </c>
      <c r="C96" s="151" t="s">
        <v>374</v>
      </c>
      <c r="D96" s="152"/>
      <c r="E96" s="152"/>
      <c r="F96" s="152"/>
      <c r="G96" s="152"/>
      <c r="H96" s="152"/>
      <c r="I96" s="152"/>
      <c r="J96" s="152"/>
      <c r="K96" s="152"/>
      <c r="L96" s="152"/>
      <c r="M96" s="152"/>
      <c r="N96" s="156" t="e">
        <f>AVERAGE(Calculations!D97:M97)</f>
        <v>#DIV/0!</v>
      </c>
      <c r="O96" s="156" t="e">
        <f>STDEV(Calculations!D97:M97)</f>
        <v>#DIV/0!</v>
      </c>
      <c r="P96" s="165"/>
    </row>
    <row r="97" spans="1:15" ht="12.75">
      <c r="A97" s="92"/>
      <c r="B97" s="37" t="str">
        <f>IF('Gene Table'!D97="","",'Gene Table'!D97)</f>
        <v>PCR</v>
      </c>
      <c r="C97" s="151" t="s">
        <v>375</v>
      </c>
      <c r="D97" s="152"/>
      <c r="E97" s="152"/>
      <c r="F97" s="152"/>
      <c r="G97" s="152"/>
      <c r="H97" s="152"/>
      <c r="I97" s="152"/>
      <c r="J97" s="152"/>
      <c r="K97" s="152"/>
      <c r="L97" s="152"/>
      <c r="M97" s="152"/>
      <c r="N97" s="156" t="e">
        <f>AVERAGE(Calculations!D98:M98)</f>
        <v>#DIV/0!</v>
      </c>
      <c r="O97" s="156" t="e">
        <f>STDEV(Calculations!D98:M98)</f>
        <v>#DIV/0!</v>
      </c>
    </row>
    <row r="98" spans="1:16" ht="12.75">
      <c r="A98" s="92"/>
      <c r="B98" s="37" t="str">
        <f>IF('Gene Table'!D98="","",'Gene Table'!D98)</f>
        <v>PCR</v>
      </c>
      <c r="C98" s="151" t="s">
        <v>377</v>
      </c>
      <c r="D98" s="152"/>
      <c r="E98" s="152"/>
      <c r="F98" s="152"/>
      <c r="G98" s="152"/>
      <c r="H98" s="152"/>
      <c r="I98" s="152"/>
      <c r="J98" s="152"/>
      <c r="K98" s="152"/>
      <c r="L98" s="152"/>
      <c r="M98" s="152"/>
      <c r="N98" s="156" t="e">
        <f>AVERAGE(Calculations!D99:M99)</f>
        <v>#DIV/0!</v>
      </c>
      <c r="O98" s="156" t="e">
        <f>STDEV(Calculations!D99:M99)</f>
        <v>#DIV/0!</v>
      </c>
      <c r="P98" s="165"/>
    </row>
    <row r="99" spans="1:15" ht="12.75">
      <c r="A99" s="92" t="str">
        <f>'Gene Table'!A99</f>
        <v>Plate 2</v>
      </c>
      <c r="B99" s="37" t="str">
        <f>IF('Gene Table'!D99="","",'Gene Table'!D99)</f>
        <v>NM_000376</v>
      </c>
      <c r="C99" s="151" t="s">
        <v>9</v>
      </c>
      <c r="D99" s="152"/>
      <c r="E99" s="152"/>
      <c r="F99" s="152"/>
      <c r="G99" s="152"/>
      <c r="H99" s="152"/>
      <c r="I99" s="152"/>
      <c r="J99" s="152"/>
      <c r="K99" s="152"/>
      <c r="L99" s="152"/>
      <c r="M99" s="152"/>
      <c r="N99" s="156" t="e">
        <f>AVERAGE(Calculations!D100:M100)</f>
        <v>#DIV/0!</v>
      </c>
      <c r="O99" s="156" t="e">
        <f>STDEV(Calculations!D100:M100)</f>
        <v>#DIV/0!</v>
      </c>
    </row>
    <row r="100" spans="1:15" ht="12.75">
      <c r="A100" s="92"/>
      <c r="B100" s="37" t="str">
        <f>IF('Gene Table'!D100="","",'Gene Table'!D100)</f>
        <v>NM_001074</v>
      </c>
      <c r="C100" s="151" t="s">
        <v>13</v>
      </c>
      <c r="D100" s="152"/>
      <c r="E100" s="152"/>
      <c r="F100" s="152"/>
      <c r="G100" s="152"/>
      <c r="H100" s="152"/>
      <c r="I100" s="152"/>
      <c r="J100" s="152"/>
      <c r="K100" s="152"/>
      <c r="L100" s="152"/>
      <c r="M100" s="152"/>
      <c r="N100" s="156" t="e">
        <f>AVERAGE(Calculations!D101:M101)</f>
        <v>#DIV/0!</v>
      </c>
      <c r="O100" s="156" t="e">
        <f>STDEV(Calculations!D101:M101)</f>
        <v>#DIV/0!</v>
      </c>
    </row>
    <row r="101" spans="1:15" ht="12.75">
      <c r="A101" s="92"/>
      <c r="B101" s="37" t="str">
        <f>IF('Gene Table'!D101="","",'Gene Table'!D101)</f>
        <v>NM_000716</v>
      </c>
      <c r="C101" s="151" t="s">
        <v>17</v>
      </c>
      <c r="D101" s="152"/>
      <c r="E101" s="152"/>
      <c r="F101" s="152"/>
      <c r="G101" s="152"/>
      <c r="H101" s="152"/>
      <c r="I101" s="152"/>
      <c r="J101" s="152"/>
      <c r="K101" s="152"/>
      <c r="L101" s="152"/>
      <c r="M101" s="152"/>
      <c r="N101" s="156" t="e">
        <f>AVERAGE(Calculations!D102:M102)</f>
        <v>#DIV/0!</v>
      </c>
      <c r="O101" s="156" t="e">
        <f>STDEV(Calculations!D102:M102)</f>
        <v>#DIV/0!</v>
      </c>
    </row>
    <row r="102" spans="1:15" ht="12.75">
      <c r="A102" s="92"/>
      <c r="B102" s="37" t="str">
        <f>IF('Gene Table'!D102="","",'Gene Table'!D102)</f>
        <v>NM_007118</v>
      </c>
      <c r="C102" s="151" t="s">
        <v>21</v>
      </c>
      <c r="D102" s="152"/>
      <c r="E102" s="152"/>
      <c r="F102" s="152"/>
      <c r="G102" s="152"/>
      <c r="H102" s="152"/>
      <c r="I102" s="152"/>
      <c r="J102" s="152"/>
      <c r="K102" s="152"/>
      <c r="L102" s="152"/>
      <c r="M102" s="152"/>
      <c r="N102" s="156" t="e">
        <f>AVERAGE(Calculations!D103:M103)</f>
        <v>#DIV/0!</v>
      </c>
      <c r="O102" s="156" t="e">
        <f>STDEV(Calculations!D103:M103)</f>
        <v>#DIV/0!</v>
      </c>
    </row>
    <row r="103" spans="1:15" ht="12.75">
      <c r="A103" s="92"/>
      <c r="B103" s="37" t="str">
        <f>IF('Gene Table'!D103="","",'Gene Table'!D103)</f>
        <v>NM_004620</v>
      </c>
      <c r="C103" s="151" t="s">
        <v>25</v>
      </c>
      <c r="D103" s="152"/>
      <c r="E103" s="152"/>
      <c r="F103" s="152"/>
      <c r="G103" s="152"/>
      <c r="H103" s="152"/>
      <c r="I103" s="152"/>
      <c r="J103" s="152"/>
      <c r="K103" s="152"/>
      <c r="L103" s="152"/>
      <c r="M103" s="152"/>
      <c r="N103" s="156" t="e">
        <f>AVERAGE(Calculations!D104:M104)</f>
        <v>#DIV/0!</v>
      </c>
      <c r="O103" s="156" t="e">
        <f>STDEV(Calculations!D104:M104)</f>
        <v>#DIV/0!</v>
      </c>
    </row>
    <row r="104" spans="1:15" ht="12.75">
      <c r="A104" s="92"/>
      <c r="B104" s="37" t="str">
        <f>IF('Gene Table'!D104="","",'Gene Table'!D104)</f>
        <v>NM_003273</v>
      </c>
      <c r="C104" s="151" t="s">
        <v>29</v>
      </c>
      <c r="D104" s="152"/>
      <c r="E104" s="152"/>
      <c r="F104" s="152"/>
      <c r="G104" s="152"/>
      <c r="H104" s="152"/>
      <c r="I104" s="152"/>
      <c r="J104" s="152"/>
      <c r="K104" s="152"/>
      <c r="L104" s="152"/>
      <c r="M104" s="152"/>
      <c r="N104" s="156" t="e">
        <f>AVERAGE(Calculations!D105:M105)</f>
        <v>#DIV/0!</v>
      </c>
      <c r="O104" s="156" t="e">
        <f>STDEV(Calculations!D105:M105)</f>
        <v>#DIV/0!</v>
      </c>
    </row>
    <row r="105" spans="1:15" ht="12.75">
      <c r="A105" s="92"/>
      <c r="B105" s="37" t="str">
        <f>IF('Gene Table'!D105="","",'Gene Table'!D105)</f>
        <v>NM_001042454</v>
      </c>
      <c r="C105" s="151" t="s">
        <v>33</v>
      </c>
      <c r="D105" s="152"/>
      <c r="E105" s="152"/>
      <c r="F105" s="152"/>
      <c r="G105" s="152"/>
      <c r="H105" s="152"/>
      <c r="I105" s="152"/>
      <c r="J105" s="152"/>
      <c r="K105" s="152"/>
      <c r="L105" s="152"/>
      <c r="M105" s="152"/>
      <c r="N105" s="156" t="e">
        <f>AVERAGE(Calculations!D106:M106)</f>
        <v>#DIV/0!</v>
      </c>
      <c r="O105" s="156" t="e">
        <f>STDEV(Calculations!D106:M106)</f>
        <v>#DIV/0!</v>
      </c>
    </row>
    <row r="106" spans="1:15" ht="12.75">
      <c r="A106" s="92"/>
      <c r="B106" s="37" t="str">
        <f>IF('Gene Table'!D106="","",'Gene Table'!D106)</f>
        <v>NM_005652</v>
      </c>
      <c r="C106" s="151" t="s">
        <v>37</v>
      </c>
      <c r="D106" s="152"/>
      <c r="E106" s="152"/>
      <c r="F106" s="152"/>
      <c r="G106" s="152"/>
      <c r="H106" s="152"/>
      <c r="I106" s="152"/>
      <c r="J106" s="152"/>
      <c r="K106" s="152"/>
      <c r="L106" s="152"/>
      <c r="M106" s="152"/>
      <c r="N106" s="156" t="e">
        <f>AVERAGE(Calculations!D107:M107)</f>
        <v>#DIV/0!</v>
      </c>
      <c r="O106" s="156" t="e">
        <f>STDEV(Calculations!D107:M107)</f>
        <v>#DIV/0!</v>
      </c>
    </row>
    <row r="107" spans="1:15" ht="12.75">
      <c r="A107" s="92"/>
      <c r="B107" s="37" t="str">
        <f>IF('Gene Table'!D107="","",'Gene Table'!D107)</f>
        <v>NM_003218</v>
      </c>
      <c r="C107" s="151" t="s">
        <v>41</v>
      </c>
      <c r="D107" s="152"/>
      <c r="E107" s="152"/>
      <c r="F107" s="152"/>
      <c r="G107" s="152"/>
      <c r="H107" s="152"/>
      <c r="I107" s="152"/>
      <c r="J107" s="152"/>
      <c r="K107" s="152"/>
      <c r="L107" s="152"/>
      <c r="M107" s="152"/>
      <c r="N107" s="156" t="e">
        <f>AVERAGE(Calculations!D108:M108)</f>
        <v>#DIV/0!</v>
      </c>
      <c r="O107" s="156" t="e">
        <f>STDEV(Calculations!D108:M108)</f>
        <v>#DIV/0!</v>
      </c>
    </row>
    <row r="108" spans="1:15" ht="12.75">
      <c r="A108" s="92"/>
      <c r="B108" s="37" t="str">
        <f>IF('Gene Table'!D108="","",'Gene Table'!D108)</f>
        <v>NM_003150</v>
      </c>
      <c r="C108" s="151" t="s">
        <v>45</v>
      </c>
      <c r="D108" s="152"/>
      <c r="E108" s="152"/>
      <c r="F108" s="152"/>
      <c r="G108" s="152"/>
      <c r="H108" s="152"/>
      <c r="I108" s="152"/>
      <c r="J108" s="152"/>
      <c r="K108" s="152"/>
      <c r="L108" s="152"/>
      <c r="M108" s="152"/>
      <c r="N108" s="156" t="e">
        <f>AVERAGE(Calculations!D109:M109)</f>
        <v>#DIV/0!</v>
      </c>
      <c r="O108" s="156" t="e">
        <f>STDEV(Calculations!D109:M109)</f>
        <v>#DIV/0!</v>
      </c>
    </row>
    <row r="109" spans="1:15" ht="12.75">
      <c r="A109" s="92"/>
      <c r="B109" s="37" t="str">
        <f>IF('Gene Table'!D109="","",'Gene Table'!D109)</f>
        <v>NM_007315</v>
      </c>
      <c r="C109" s="151" t="s">
        <v>49</v>
      </c>
      <c r="D109" s="152"/>
      <c r="E109" s="152"/>
      <c r="F109" s="152"/>
      <c r="G109" s="152"/>
      <c r="H109" s="152"/>
      <c r="I109" s="152"/>
      <c r="J109" s="152"/>
      <c r="K109" s="152"/>
      <c r="L109" s="152"/>
      <c r="M109" s="152"/>
      <c r="N109" s="156" t="e">
        <f>AVERAGE(Calculations!D110:M110)</f>
        <v>#DIV/0!</v>
      </c>
      <c r="O109" s="156" t="e">
        <f>STDEV(Calculations!D110:M110)</f>
        <v>#DIV/0!</v>
      </c>
    </row>
    <row r="110" spans="1:15" ht="12.75">
      <c r="A110" s="92"/>
      <c r="B110" s="37" t="str">
        <f>IF('Gene Table'!D110="","",'Gene Table'!D110)</f>
        <v>NM_004333</v>
      </c>
      <c r="C110" s="151" t="s">
        <v>53</v>
      </c>
      <c r="D110" s="152"/>
      <c r="E110" s="152"/>
      <c r="F110" s="152"/>
      <c r="G110" s="152"/>
      <c r="H110" s="152"/>
      <c r="I110" s="152"/>
      <c r="J110" s="152"/>
      <c r="K110" s="152"/>
      <c r="L110" s="152"/>
      <c r="M110" s="152"/>
      <c r="N110" s="156" t="e">
        <f>AVERAGE(Calculations!D111:M111)</f>
        <v>#DIV/0!</v>
      </c>
      <c r="O110" s="156" t="e">
        <f>STDEV(Calculations!D111:M111)</f>
        <v>#DIV/0!</v>
      </c>
    </row>
    <row r="111" spans="1:15" ht="12.75">
      <c r="A111" s="92"/>
      <c r="B111" s="37" t="str">
        <f>IF('Gene Table'!D111="","",'Gene Table'!D111)</f>
        <v>NM_004599</v>
      </c>
      <c r="C111" s="151" t="s">
        <v>57</v>
      </c>
      <c r="D111" s="152"/>
      <c r="E111" s="152"/>
      <c r="F111" s="152"/>
      <c r="G111" s="152"/>
      <c r="H111" s="152"/>
      <c r="I111" s="152"/>
      <c r="J111" s="152"/>
      <c r="K111" s="152"/>
      <c r="L111" s="152"/>
      <c r="M111" s="152"/>
      <c r="N111" s="156" t="e">
        <f>AVERAGE(Calculations!D112:M112)</f>
        <v>#DIV/0!</v>
      </c>
      <c r="O111" s="156" t="e">
        <f>STDEV(Calculations!D112:M112)</f>
        <v>#DIV/0!</v>
      </c>
    </row>
    <row r="112" spans="1:15" ht="12.75">
      <c r="A112" s="92"/>
      <c r="B112" s="37" t="str">
        <f>IF('Gene Table'!D112="","",'Gene Table'!D112)</f>
        <v>NM_005989</v>
      </c>
      <c r="C112" s="151" t="s">
        <v>61</v>
      </c>
      <c r="D112" s="152"/>
      <c r="E112" s="152"/>
      <c r="F112" s="152"/>
      <c r="G112" s="152"/>
      <c r="H112" s="152"/>
      <c r="I112" s="152"/>
      <c r="J112" s="152"/>
      <c r="K112" s="152"/>
      <c r="L112" s="152"/>
      <c r="M112" s="152"/>
      <c r="N112" s="156" t="e">
        <f>AVERAGE(Calculations!D113:M113)</f>
        <v>#DIV/0!</v>
      </c>
      <c r="O112" s="156" t="e">
        <f>STDEV(Calculations!D113:M113)</f>
        <v>#DIV/0!</v>
      </c>
    </row>
    <row r="113" spans="1:15" ht="12.75">
      <c r="A113" s="92"/>
      <c r="B113" s="37" t="str">
        <f>IF('Gene Table'!D113="","",'Gene Table'!D113)</f>
        <v>NM_003118</v>
      </c>
      <c r="C113" s="151" t="s">
        <v>65</v>
      </c>
      <c r="D113" s="152"/>
      <c r="E113" s="152"/>
      <c r="F113" s="152"/>
      <c r="G113" s="152"/>
      <c r="H113" s="152"/>
      <c r="I113" s="152"/>
      <c r="J113" s="152"/>
      <c r="K113" s="152"/>
      <c r="L113" s="152"/>
      <c r="M113" s="152"/>
      <c r="N113" s="156" t="e">
        <f>AVERAGE(Calculations!D114:M114)</f>
        <v>#DIV/0!</v>
      </c>
      <c r="O113" s="156" t="e">
        <f>STDEV(Calculations!D114:M114)</f>
        <v>#DIV/0!</v>
      </c>
    </row>
    <row r="114" spans="1:15" ht="12.75">
      <c r="A114" s="92"/>
      <c r="B114" s="37" t="str">
        <f>IF('Gene Table'!D114="","",'Gene Table'!D114)</f>
        <v>NM_003113</v>
      </c>
      <c r="C114" s="151" t="s">
        <v>69</v>
      </c>
      <c r="D114" s="152"/>
      <c r="E114" s="152"/>
      <c r="F114" s="152"/>
      <c r="G114" s="152"/>
      <c r="H114" s="152"/>
      <c r="I114" s="152"/>
      <c r="J114" s="152"/>
      <c r="K114" s="152"/>
      <c r="L114" s="152"/>
      <c r="M114" s="152"/>
      <c r="N114" s="156" t="e">
        <f>AVERAGE(Calculations!D115:M115)</f>
        <v>#DIV/0!</v>
      </c>
      <c r="O114" s="156" t="e">
        <f>STDEV(Calculations!D115:M115)</f>
        <v>#DIV/0!</v>
      </c>
    </row>
    <row r="115" spans="1:15" ht="12.75">
      <c r="A115" s="92"/>
      <c r="B115" s="37" t="str">
        <f>IF('Gene Table'!D115="","",'Gene Table'!D115)</f>
        <v>NM_003062</v>
      </c>
      <c r="C115" s="151" t="s">
        <v>73</v>
      </c>
      <c r="D115" s="152"/>
      <c r="E115" s="152"/>
      <c r="F115" s="152"/>
      <c r="G115" s="152"/>
      <c r="H115" s="152"/>
      <c r="I115" s="152"/>
      <c r="J115" s="152"/>
      <c r="K115" s="152"/>
      <c r="L115" s="152"/>
      <c r="M115" s="152"/>
      <c r="N115" s="156" t="e">
        <f>AVERAGE(Calculations!D116:M116)</f>
        <v>#DIV/0!</v>
      </c>
      <c r="O115" s="156" t="e">
        <f>STDEV(Calculations!D116:M116)</f>
        <v>#DIV/0!</v>
      </c>
    </row>
    <row r="116" spans="1:15" ht="12.75">
      <c r="A116" s="92"/>
      <c r="B116" s="37" t="str">
        <f>IF('Gene Table'!D116="","",'Gene Table'!D116)</f>
        <v>NM_022743</v>
      </c>
      <c r="C116" s="151" t="s">
        <v>77</v>
      </c>
      <c r="D116" s="152"/>
      <c r="E116" s="152"/>
      <c r="F116" s="152"/>
      <c r="G116" s="152"/>
      <c r="H116" s="152"/>
      <c r="I116" s="152"/>
      <c r="J116" s="152"/>
      <c r="K116" s="152"/>
      <c r="L116" s="152"/>
      <c r="M116" s="152"/>
      <c r="N116" s="156" t="e">
        <f>AVERAGE(Calculations!D117:M117)</f>
        <v>#DIV/0!</v>
      </c>
      <c r="O116" s="156" t="e">
        <f>STDEV(Calculations!D117:M117)</f>
        <v>#DIV/0!</v>
      </c>
    </row>
    <row r="117" spans="1:15" ht="12.75">
      <c r="A117" s="92"/>
      <c r="B117" s="37" t="str">
        <f>IF('Gene Table'!D117="","",'Gene Table'!D117)</f>
        <v>NM_001035511</v>
      </c>
      <c r="C117" s="151" t="s">
        <v>81</v>
      </c>
      <c r="D117" s="152"/>
      <c r="E117" s="152"/>
      <c r="F117" s="152"/>
      <c r="G117" s="152"/>
      <c r="H117" s="152"/>
      <c r="I117" s="152"/>
      <c r="J117" s="152"/>
      <c r="K117" s="152"/>
      <c r="L117" s="152"/>
      <c r="M117" s="152"/>
      <c r="N117" s="156" t="e">
        <f>AVERAGE(Calculations!D118:M118)</f>
        <v>#DIV/0!</v>
      </c>
      <c r="O117" s="156" t="e">
        <f>STDEV(Calculations!D118:M118)</f>
        <v>#DIV/0!</v>
      </c>
    </row>
    <row r="118" spans="1:15" ht="12.75">
      <c r="A118" s="92"/>
      <c r="B118" s="37" t="str">
        <f>IF('Gene Table'!D118="","",'Gene Table'!D118)</f>
        <v>NM_002985</v>
      </c>
      <c r="C118" s="151" t="s">
        <v>85</v>
      </c>
      <c r="D118" s="152"/>
      <c r="E118" s="152"/>
      <c r="F118" s="152"/>
      <c r="G118" s="152"/>
      <c r="H118" s="152"/>
      <c r="I118" s="152"/>
      <c r="J118" s="152"/>
      <c r="K118" s="152"/>
      <c r="L118" s="152"/>
      <c r="M118" s="152"/>
      <c r="N118" s="156" t="e">
        <f>AVERAGE(Calculations!D119:M119)</f>
        <v>#DIV/0!</v>
      </c>
      <c r="O118" s="156" t="e">
        <f>STDEV(Calculations!D119:M119)</f>
        <v>#DIV/0!</v>
      </c>
    </row>
    <row r="119" spans="1:15" ht="12.75">
      <c r="A119" s="92"/>
      <c r="B119" s="37" t="str">
        <f>IF('Gene Table'!D119="","",'Gene Table'!D119)</f>
        <v>NM_002982</v>
      </c>
      <c r="C119" s="151" t="s">
        <v>89</v>
      </c>
      <c r="D119" s="152"/>
      <c r="E119" s="152"/>
      <c r="F119" s="152"/>
      <c r="G119" s="152"/>
      <c r="H119" s="152"/>
      <c r="I119" s="152"/>
      <c r="J119" s="152"/>
      <c r="K119" s="152"/>
      <c r="L119" s="152"/>
      <c r="M119" s="152"/>
      <c r="N119" s="156" t="e">
        <f>AVERAGE(Calculations!D120:M120)</f>
        <v>#DIV/0!</v>
      </c>
      <c r="O119" s="156" t="e">
        <f>STDEV(Calculations!D120:M120)</f>
        <v>#DIV/0!</v>
      </c>
    </row>
    <row r="120" spans="1:15" ht="12.75">
      <c r="A120" s="92"/>
      <c r="B120" s="37" t="str">
        <f>IF('Gene Table'!D120="","",'Gene Table'!D120)</f>
        <v>NM_005622</v>
      </c>
      <c r="C120" s="151" t="s">
        <v>93</v>
      </c>
      <c r="D120" s="152"/>
      <c r="E120" s="152"/>
      <c r="F120" s="152"/>
      <c r="G120" s="152"/>
      <c r="H120" s="152"/>
      <c r="I120" s="152"/>
      <c r="J120" s="152"/>
      <c r="K120" s="152"/>
      <c r="L120" s="152"/>
      <c r="M120" s="152"/>
      <c r="N120" s="156" t="e">
        <f>AVERAGE(Calculations!D121:M121)</f>
        <v>#DIV/0!</v>
      </c>
      <c r="O120" s="156" t="e">
        <f>STDEV(Calculations!D121:M121)</f>
        <v>#DIV/0!</v>
      </c>
    </row>
    <row r="121" spans="1:15" ht="12.75">
      <c r="A121" s="92"/>
      <c r="B121" s="37" t="str">
        <f>IF('Gene Table'!D121="","",'Gene Table'!D121)</f>
        <v>NM_012421</v>
      </c>
      <c r="C121" s="151" t="s">
        <v>97</v>
      </c>
      <c r="D121" s="152"/>
      <c r="E121" s="152"/>
      <c r="F121" s="152"/>
      <c r="G121" s="152"/>
      <c r="H121" s="152"/>
      <c r="I121" s="152"/>
      <c r="J121" s="152"/>
      <c r="K121" s="152"/>
      <c r="L121" s="152"/>
      <c r="M121" s="152"/>
      <c r="N121" s="156" t="e">
        <f>AVERAGE(Calculations!D122:M122)</f>
        <v>#DIV/0!</v>
      </c>
      <c r="O121" s="156" t="e">
        <f>STDEV(Calculations!D122:M122)</f>
        <v>#DIV/0!</v>
      </c>
    </row>
    <row r="122" spans="1:15" ht="12.75">
      <c r="A122" s="92"/>
      <c r="B122" s="37" t="str">
        <f>IF('Gene Table'!D122="","",'Gene Table'!D122)</f>
        <v>NM_002914</v>
      </c>
      <c r="C122" s="151" t="s">
        <v>101</v>
      </c>
      <c r="D122" s="152"/>
      <c r="E122" s="152"/>
      <c r="F122" s="152"/>
      <c r="G122" s="152"/>
      <c r="H122" s="152"/>
      <c r="I122" s="152"/>
      <c r="J122" s="152"/>
      <c r="K122" s="152"/>
      <c r="L122" s="152"/>
      <c r="M122" s="152"/>
      <c r="N122" s="156" t="e">
        <f>AVERAGE(Calculations!D123:M123)</f>
        <v>#DIV/0!</v>
      </c>
      <c r="O122" s="156" t="e">
        <f>STDEV(Calculations!D123:M123)</f>
        <v>#DIV/0!</v>
      </c>
    </row>
    <row r="123" spans="1:15" ht="12.75">
      <c r="A123" s="92"/>
      <c r="B123" s="37" t="str">
        <f>IF('Gene Table'!D123="","",'Gene Table'!D123)</f>
        <v>NM_000657</v>
      </c>
      <c r="C123" s="151" t="s">
        <v>105</v>
      </c>
      <c r="D123" s="152"/>
      <c r="E123" s="152"/>
      <c r="F123" s="152"/>
      <c r="G123" s="152"/>
      <c r="H123" s="152"/>
      <c r="I123" s="152"/>
      <c r="J123" s="152"/>
      <c r="K123" s="152"/>
      <c r="L123" s="152"/>
      <c r="M123" s="152"/>
      <c r="N123" s="156" t="e">
        <f>AVERAGE(Calculations!D124:M124)</f>
        <v>#DIV/0!</v>
      </c>
      <c r="O123" s="156" t="e">
        <f>STDEV(Calculations!D124:M124)</f>
        <v>#DIV/0!</v>
      </c>
    </row>
    <row r="124" spans="1:15" ht="12.75">
      <c r="A124" s="92"/>
      <c r="B124" s="37" t="str">
        <f>IF('Gene Table'!D124="","",'Gene Table'!D124)</f>
        <v>NM_000321</v>
      </c>
      <c r="C124" s="151" t="s">
        <v>109</v>
      </c>
      <c r="D124" s="152"/>
      <c r="E124" s="152"/>
      <c r="F124" s="152"/>
      <c r="G124" s="152"/>
      <c r="H124" s="152"/>
      <c r="I124" s="152"/>
      <c r="J124" s="152"/>
      <c r="K124" s="152"/>
      <c r="L124" s="152"/>
      <c r="M124" s="152"/>
      <c r="N124" s="156" t="e">
        <f>AVERAGE(Calculations!D125:M125)</f>
        <v>#DIV/0!</v>
      </c>
      <c r="O124" s="156" t="e">
        <f>STDEV(Calculations!D125:M125)</f>
        <v>#DIV/0!</v>
      </c>
    </row>
    <row r="125" spans="1:15" ht="12.75">
      <c r="A125" s="92"/>
      <c r="B125" s="37" t="str">
        <f>IF('Gene Table'!D125="","",'Gene Table'!D125)</f>
        <v>NM_134424</v>
      </c>
      <c r="C125" s="151" t="s">
        <v>113</v>
      </c>
      <c r="D125" s="152"/>
      <c r="E125" s="152"/>
      <c r="F125" s="152"/>
      <c r="G125" s="152"/>
      <c r="H125" s="152"/>
      <c r="I125" s="152"/>
      <c r="J125" s="152"/>
      <c r="K125" s="152"/>
      <c r="L125" s="152"/>
      <c r="M125" s="152"/>
      <c r="N125" s="156" t="e">
        <f>AVERAGE(Calculations!D126:M126)</f>
        <v>#DIV/0!</v>
      </c>
      <c r="O125" s="156" t="e">
        <f>STDEV(Calculations!D126:M126)</f>
        <v>#DIV/0!</v>
      </c>
    </row>
    <row r="126" spans="1:15" ht="12.75">
      <c r="A126" s="92"/>
      <c r="B126" s="37" t="str">
        <f>IF('Gene Table'!D126="","",'Gene Table'!D126)</f>
        <v>NM_000963</v>
      </c>
      <c r="C126" s="151" t="s">
        <v>117</v>
      </c>
      <c r="D126" s="152"/>
      <c r="E126" s="152"/>
      <c r="F126" s="152"/>
      <c r="G126" s="152"/>
      <c r="H126" s="152"/>
      <c r="I126" s="152"/>
      <c r="J126" s="152"/>
      <c r="K126" s="152"/>
      <c r="L126" s="152"/>
      <c r="M126" s="152"/>
      <c r="N126" s="156" t="e">
        <f>AVERAGE(Calculations!D127:M127)</f>
        <v>#DIV/0!</v>
      </c>
      <c r="O126" s="156" t="e">
        <f>STDEV(Calculations!D127:M127)</f>
        <v>#DIV/0!</v>
      </c>
    </row>
    <row r="127" spans="1:15" ht="12.75">
      <c r="A127" s="92"/>
      <c r="B127" s="37" t="str">
        <f>IF('Gene Table'!D127="","",'Gene Table'!D127)</f>
        <v>NM_000264</v>
      </c>
      <c r="C127" s="151" t="s">
        <v>121</v>
      </c>
      <c r="D127" s="152"/>
      <c r="E127" s="152"/>
      <c r="F127" s="152"/>
      <c r="G127" s="152"/>
      <c r="H127" s="152"/>
      <c r="I127" s="152"/>
      <c r="J127" s="152"/>
      <c r="K127" s="152"/>
      <c r="L127" s="152"/>
      <c r="M127" s="152"/>
      <c r="N127" s="156" t="e">
        <f>AVERAGE(Calculations!D128:M128)</f>
        <v>#DIV/0!</v>
      </c>
      <c r="O127" s="156" t="e">
        <f>STDEV(Calculations!D128:M128)</f>
        <v>#DIV/0!</v>
      </c>
    </row>
    <row r="128" spans="1:15" ht="12.75">
      <c r="A128" s="92"/>
      <c r="B128" s="37" t="str">
        <f>IF('Gene Table'!D128="","",'Gene Table'!D128)</f>
        <v>NM_002800</v>
      </c>
      <c r="C128" s="151" t="s">
        <v>125</v>
      </c>
      <c r="D128" s="152"/>
      <c r="E128" s="152"/>
      <c r="F128" s="152"/>
      <c r="G128" s="152"/>
      <c r="H128" s="152"/>
      <c r="I128" s="152"/>
      <c r="J128" s="152"/>
      <c r="K128" s="152"/>
      <c r="L128" s="152"/>
      <c r="M128" s="152"/>
      <c r="N128" s="156" t="e">
        <f>AVERAGE(Calculations!D129:M129)</f>
        <v>#DIV/0!</v>
      </c>
      <c r="O128" s="156" t="e">
        <f>STDEV(Calculations!D129:M129)</f>
        <v>#DIV/0!</v>
      </c>
    </row>
    <row r="129" spans="1:15" ht="12.75">
      <c r="A129" s="92"/>
      <c r="B129" s="37" t="str">
        <f>IF('Gene Table'!D129="","",'Gene Table'!D129)</f>
        <v>NM_000313</v>
      </c>
      <c r="C129" s="151" t="s">
        <v>129</v>
      </c>
      <c r="D129" s="152"/>
      <c r="E129" s="152"/>
      <c r="F129" s="152"/>
      <c r="G129" s="152"/>
      <c r="H129" s="152"/>
      <c r="I129" s="152"/>
      <c r="J129" s="152"/>
      <c r="K129" s="152"/>
      <c r="L129" s="152"/>
      <c r="M129" s="152"/>
      <c r="N129" s="156" t="e">
        <f>AVERAGE(Calculations!D130:M130)</f>
        <v>#DIV/0!</v>
      </c>
      <c r="O129" s="156" t="e">
        <f>STDEV(Calculations!D130:M130)</f>
        <v>#DIV/0!</v>
      </c>
    </row>
    <row r="130" spans="1:15" ht="12.75">
      <c r="A130" s="92"/>
      <c r="B130" s="37" t="str">
        <f>IF('Gene Table'!D130="","",'Gene Table'!D130)</f>
        <v>NM_006259</v>
      </c>
      <c r="C130" s="151" t="s">
        <v>133</v>
      </c>
      <c r="D130" s="152"/>
      <c r="E130" s="152"/>
      <c r="F130" s="152"/>
      <c r="G130" s="152"/>
      <c r="H130" s="152"/>
      <c r="I130" s="152"/>
      <c r="J130" s="152"/>
      <c r="K130" s="152"/>
      <c r="L130" s="152"/>
      <c r="M130" s="152"/>
      <c r="N130" s="156" t="e">
        <f>AVERAGE(Calculations!D131:M131)</f>
        <v>#DIV/0!</v>
      </c>
      <c r="O130" s="156" t="e">
        <f>STDEV(Calculations!D131:M131)</f>
        <v>#DIV/0!</v>
      </c>
    </row>
    <row r="131" spans="1:15" ht="12.75">
      <c r="A131" s="92"/>
      <c r="B131" s="37" t="str">
        <f>IF('Gene Table'!D131="","",'Gene Table'!D131)</f>
        <v>NM_017589</v>
      </c>
      <c r="C131" s="151" t="s">
        <v>137</v>
      </c>
      <c r="D131" s="152"/>
      <c r="E131" s="152"/>
      <c r="F131" s="152"/>
      <c r="G131" s="152"/>
      <c r="H131" s="152"/>
      <c r="I131" s="152"/>
      <c r="J131" s="152"/>
      <c r="K131" s="152"/>
      <c r="L131" s="152"/>
      <c r="M131" s="152"/>
      <c r="N131" s="156" t="e">
        <f>AVERAGE(Calculations!D132:M132)</f>
        <v>#DIV/0!</v>
      </c>
      <c r="O131" s="156" t="e">
        <f>STDEV(Calculations!D132:M132)</f>
        <v>#DIV/0!</v>
      </c>
    </row>
    <row r="132" spans="1:15" ht="12.75">
      <c r="A132" s="92"/>
      <c r="B132" s="37" t="str">
        <f>IF('Gene Table'!D132="","",'Gene Table'!D132)</f>
        <v>NM_019093</v>
      </c>
      <c r="C132" s="151" t="s">
        <v>141</v>
      </c>
      <c r="D132" s="152"/>
      <c r="E132" s="152"/>
      <c r="F132" s="152"/>
      <c r="G132" s="152"/>
      <c r="H132" s="152"/>
      <c r="I132" s="152"/>
      <c r="J132" s="152"/>
      <c r="K132" s="152"/>
      <c r="L132" s="152"/>
      <c r="M132" s="152"/>
      <c r="N132" s="156" t="e">
        <f>AVERAGE(Calculations!D133:M133)</f>
        <v>#DIV/0!</v>
      </c>
      <c r="O132" s="156" t="e">
        <f>STDEV(Calculations!D133:M133)</f>
        <v>#DIV/0!</v>
      </c>
    </row>
    <row r="133" spans="1:15" ht="12.75">
      <c r="A133" s="92"/>
      <c r="B133" s="37" t="str">
        <f>IF('Gene Table'!D133="","",'Gene Table'!D133)</f>
        <v>NM_007120</v>
      </c>
      <c r="C133" s="151" t="s">
        <v>145</v>
      </c>
      <c r="D133" s="152"/>
      <c r="E133" s="152"/>
      <c r="F133" s="152"/>
      <c r="G133" s="152"/>
      <c r="H133" s="152"/>
      <c r="I133" s="152"/>
      <c r="J133" s="152"/>
      <c r="K133" s="152"/>
      <c r="L133" s="152"/>
      <c r="M133" s="152"/>
      <c r="N133" s="156" t="e">
        <f>AVERAGE(Calculations!D134:M134)</f>
        <v>#DIV/0!</v>
      </c>
      <c r="O133" s="156" t="e">
        <f>STDEV(Calculations!D134:M134)</f>
        <v>#DIV/0!</v>
      </c>
    </row>
    <row r="134" spans="1:15" ht="12.75">
      <c r="A134" s="92"/>
      <c r="B134" s="37" t="str">
        <f>IF('Gene Table'!D134="","",'Gene Table'!D134)</f>
        <v>NM_205862</v>
      </c>
      <c r="C134" s="151" t="s">
        <v>149</v>
      </c>
      <c r="D134" s="152"/>
      <c r="E134" s="152"/>
      <c r="F134" s="152"/>
      <c r="G134" s="152"/>
      <c r="H134" s="152"/>
      <c r="I134" s="152"/>
      <c r="J134" s="152"/>
      <c r="K134" s="152"/>
      <c r="L134" s="152"/>
      <c r="M134" s="152"/>
      <c r="N134" s="156" t="e">
        <f>AVERAGE(Calculations!D135:M135)</f>
        <v>#DIV/0!</v>
      </c>
      <c r="O134" s="156" t="e">
        <f>STDEV(Calculations!D135:M135)</f>
        <v>#DIV/0!</v>
      </c>
    </row>
    <row r="135" spans="1:15" ht="12.75">
      <c r="A135" s="92"/>
      <c r="B135" s="37" t="str">
        <f>IF('Gene Table'!D135="","",'Gene Table'!D135)</f>
        <v>NM_019075</v>
      </c>
      <c r="C135" s="151" t="s">
        <v>153</v>
      </c>
      <c r="D135" s="152"/>
      <c r="E135" s="152"/>
      <c r="F135" s="152"/>
      <c r="G135" s="152"/>
      <c r="H135" s="152"/>
      <c r="I135" s="152"/>
      <c r="J135" s="152"/>
      <c r="K135" s="152"/>
      <c r="L135" s="152"/>
      <c r="M135" s="152"/>
      <c r="N135" s="156" t="e">
        <f>AVERAGE(Calculations!D136:M136)</f>
        <v>#DIV/0!</v>
      </c>
      <c r="O135" s="156" t="e">
        <f>STDEV(Calculations!D136:M136)</f>
        <v>#DIV/0!</v>
      </c>
    </row>
    <row r="136" spans="1:15" ht="12.75">
      <c r="A136" s="92"/>
      <c r="B136" s="37" t="str">
        <f>IF('Gene Table'!D136="","",'Gene Table'!D136)</f>
        <v>NM_000940</v>
      </c>
      <c r="C136" s="151" t="s">
        <v>157</v>
      </c>
      <c r="D136" s="152"/>
      <c r="E136" s="152"/>
      <c r="F136" s="152"/>
      <c r="G136" s="152"/>
      <c r="H136" s="152"/>
      <c r="I136" s="152"/>
      <c r="J136" s="152"/>
      <c r="K136" s="152"/>
      <c r="L136" s="152"/>
      <c r="M136" s="152"/>
      <c r="N136" s="156" t="e">
        <f>AVERAGE(Calculations!D137:M137)</f>
        <v>#DIV/0!</v>
      </c>
      <c r="O136" s="156" t="e">
        <f>STDEV(Calculations!D137:M137)</f>
        <v>#DIV/0!</v>
      </c>
    </row>
    <row r="137" spans="1:15" ht="12.75">
      <c r="A137" s="92"/>
      <c r="B137" s="37" t="str">
        <f>IF('Gene Table'!D137="","",'Gene Table'!D137)</f>
        <v>NM_005035</v>
      </c>
      <c r="C137" s="151" t="s">
        <v>161</v>
      </c>
      <c r="D137" s="152"/>
      <c r="E137" s="152"/>
      <c r="F137" s="152"/>
      <c r="G137" s="152"/>
      <c r="H137" s="152"/>
      <c r="I137" s="152"/>
      <c r="J137" s="152"/>
      <c r="K137" s="152"/>
      <c r="L137" s="152"/>
      <c r="M137" s="152"/>
      <c r="N137" s="156" t="e">
        <f>AVERAGE(Calculations!D138:M138)</f>
        <v>#DIV/0!</v>
      </c>
      <c r="O137" s="156" t="e">
        <f>STDEV(Calculations!D138:M138)</f>
        <v>#DIV/0!</v>
      </c>
    </row>
    <row r="138" spans="1:15" ht="12.75">
      <c r="A138" s="92"/>
      <c r="B138" s="37" t="str">
        <f>IF('Gene Table'!D138="","",'Gene Table'!D138)</f>
        <v>NM_001018111</v>
      </c>
      <c r="C138" s="151" t="s">
        <v>165</v>
      </c>
      <c r="D138" s="152"/>
      <c r="E138" s="152"/>
      <c r="F138" s="152"/>
      <c r="G138" s="152"/>
      <c r="H138" s="152"/>
      <c r="I138" s="152"/>
      <c r="J138" s="152"/>
      <c r="K138" s="152"/>
      <c r="L138" s="152"/>
      <c r="M138" s="152"/>
      <c r="N138" s="156" t="e">
        <f>AVERAGE(Calculations!D139:M139)</f>
        <v>#DIV/0!</v>
      </c>
      <c r="O138" s="156" t="e">
        <f>STDEV(Calculations!D139:M139)</f>
        <v>#DIV/0!</v>
      </c>
    </row>
    <row r="139" spans="1:15" ht="12.75">
      <c r="A139" s="92"/>
      <c r="B139" s="37" t="str">
        <f>IF('Gene Table'!D139="","",'Gene Table'!D139)</f>
        <v>NM_000301</v>
      </c>
      <c r="C139" s="151" t="s">
        <v>169</v>
      </c>
      <c r="D139" s="152"/>
      <c r="E139" s="152"/>
      <c r="F139" s="152"/>
      <c r="G139" s="152"/>
      <c r="H139" s="152"/>
      <c r="I139" s="152"/>
      <c r="J139" s="152"/>
      <c r="K139" s="152"/>
      <c r="L139" s="152"/>
      <c r="M139" s="152"/>
      <c r="N139" s="156" t="e">
        <f>AVERAGE(Calculations!D140:M140)</f>
        <v>#DIV/0!</v>
      </c>
      <c r="O139" s="156" t="e">
        <f>STDEV(Calculations!D140:M140)</f>
        <v>#DIV/0!</v>
      </c>
    </row>
    <row r="140" spans="1:15" ht="12.75">
      <c r="A140" s="92"/>
      <c r="B140" s="37" t="str">
        <f>IF('Gene Table'!D140="","",'Gene Table'!D140)</f>
        <v>NM_002661</v>
      </c>
      <c r="C140" s="151" t="s">
        <v>173</v>
      </c>
      <c r="D140" s="152"/>
      <c r="E140" s="152"/>
      <c r="F140" s="152"/>
      <c r="G140" s="152"/>
      <c r="H140" s="152"/>
      <c r="I140" s="152"/>
      <c r="J140" s="152"/>
      <c r="K140" s="152"/>
      <c r="L140" s="152"/>
      <c r="M140" s="152"/>
      <c r="N140" s="156" t="e">
        <f>AVERAGE(Calculations!D141:M141)</f>
        <v>#DIV/0!</v>
      </c>
      <c r="O140" s="156" t="e">
        <f>STDEV(Calculations!D141:M141)</f>
        <v>#DIV/0!</v>
      </c>
    </row>
    <row r="141" spans="1:15" ht="12.75">
      <c r="A141" s="92"/>
      <c r="B141" s="37" t="str">
        <f>IF('Gene Table'!D141="","",'Gene Table'!D141)</f>
        <v>NM_000298</v>
      </c>
      <c r="C141" s="151" t="s">
        <v>177</v>
      </c>
      <c r="D141" s="152"/>
      <c r="E141" s="152"/>
      <c r="F141" s="152"/>
      <c r="G141" s="152"/>
      <c r="H141" s="152"/>
      <c r="I141" s="152"/>
      <c r="J141" s="152"/>
      <c r="K141" s="152"/>
      <c r="L141" s="152"/>
      <c r="M141" s="152"/>
      <c r="N141" s="156" t="e">
        <f>AVERAGE(Calculations!D142:M142)</f>
        <v>#DIV/0!</v>
      </c>
      <c r="O141" s="156" t="e">
        <f>STDEV(Calculations!D142:M142)</f>
        <v>#DIV/0!</v>
      </c>
    </row>
    <row r="142" spans="1:15" ht="12.75">
      <c r="A142" s="92"/>
      <c r="B142" s="37" t="str">
        <f>IF('Gene Table'!D142="","",'Gene Table'!D142)</f>
        <v>NM_000295</v>
      </c>
      <c r="C142" s="151" t="s">
        <v>181</v>
      </c>
      <c r="D142" s="152"/>
      <c r="E142" s="152"/>
      <c r="F142" s="152"/>
      <c r="G142" s="152"/>
      <c r="H142" s="152"/>
      <c r="I142" s="152"/>
      <c r="J142" s="152"/>
      <c r="K142" s="152"/>
      <c r="L142" s="152"/>
      <c r="M142" s="152"/>
      <c r="N142" s="156" t="e">
        <f>AVERAGE(Calculations!D143:M143)</f>
        <v>#DIV/0!</v>
      </c>
      <c r="O142" s="156" t="e">
        <f>STDEV(Calculations!D143:M143)</f>
        <v>#DIV/0!</v>
      </c>
    </row>
    <row r="143" spans="1:15" ht="12.75">
      <c r="A143" s="92"/>
      <c r="B143" s="37" t="str">
        <f>IF('Gene Table'!D143="","",'Gene Table'!D143)</f>
        <v>NM_000927</v>
      </c>
      <c r="C143" s="151" t="s">
        <v>185</v>
      </c>
      <c r="D143" s="152"/>
      <c r="E143" s="152"/>
      <c r="F143" s="152"/>
      <c r="G143" s="152"/>
      <c r="H143" s="152"/>
      <c r="I143" s="152"/>
      <c r="J143" s="152"/>
      <c r="K143" s="152"/>
      <c r="L143" s="152"/>
      <c r="M143" s="152"/>
      <c r="N143" s="156" t="e">
        <f>AVERAGE(Calculations!D144:M144)</f>
        <v>#DIV/0!</v>
      </c>
      <c r="O143" s="156" t="e">
        <f>STDEV(Calculations!D144:M144)</f>
        <v>#DIV/0!</v>
      </c>
    </row>
    <row r="144" spans="1:15" ht="12.75">
      <c r="A144" s="92"/>
      <c r="B144" s="37" t="str">
        <f>IF('Gene Table'!D144="","",'Gene Table'!D144)</f>
        <v>NM_002631</v>
      </c>
      <c r="C144" s="151" t="s">
        <v>189</v>
      </c>
      <c r="D144" s="152"/>
      <c r="E144" s="152"/>
      <c r="F144" s="152"/>
      <c r="G144" s="152"/>
      <c r="H144" s="152"/>
      <c r="I144" s="152"/>
      <c r="J144" s="152"/>
      <c r="K144" s="152"/>
      <c r="L144" s="152"/>
      <c r="M144" s="152"/>
      <c r="N144" s="156" t="e">
        <f>AVERAGE(Calculations!D145:M145)</f>
        <v>#DIV/0!</v>
      </c>
      <c r="O144" s="156" t="e">
        <f>STDEV(Calculations!D145:M145)</f>
        <v>#DIV/0!</v>
      </c>
    </row>
    <row r="145" spans="1:15" ht="12.75">
      <c r="A145" s="92"/>
      <c r="B145" s="37" t="str">
        <f>IF('Gene Table'!D145="","",'Gene Table'!D145)</f>
        <v>NM_002575</v>
      </c>
      <c r="C145" s="151" t="s">
        <v>193</v>
      </c>
      <c r="D145" s="152"/>
      <c r="E145" s="152"/>
      <c r="F145" s="152"/>
      <c r="G145" s="152"/>
      <c r="H145" s="152"/>
      <c r="I145" s="152"/>
      <c r="J145" s="152"/>
      <c r="K145" s="152"/>
      <c r="L145" s="152"/>
      <c r="M145" s="152"/>
      <c r="N145" s="156" t="e">
        <f>AVERAGE(Calculations!D146:M146)</f>
        <v>#DIV/0!</v>
      </c>
      <c r="O145" s="156" t="e">
        <f>STDEV(Calculations!D146:M146)</f>
        <v>#DIV/0!</v>
      </c>
    </row>
    <row r="146" spans="1:15" ht="12.75">
      <c r="A146" s="92"/>
      <c r="B146" s="37" t="str">
        <f>IF('Gene Table'!D146="","",'Gene Table'!D146)</f>
        <v>NM_000602</v>
      </c>
      <c r="C146" s="151" t="s">
        <v>197</v>
      </c>
      <c r="D146" s="152"/>
      <c r="E146" s="152"/>
      <c r="F146" s="152"/>
      <c r="G146" s="152"/>
      <c r="H146" s="152"/>
      <c r="I146" s="152"/>
      <c r="J146" s="152"/>
      <c r="K146" s="152"/>
      <c r="L146" s="152"/>
      <c r="M146" s="152"/>
      <c r="N146" s="156" t="e">
        <f>AVERAGE(Calculations!D147:M147)</f>
        <v>#DIV/0!</v>
      </c>
      <c r="O146" s="156" t="e">
        <f>STDEV(Calculations!D147:M147)</f>
        <v>#DIV/0!</v>
      </c>
    </row>
    <row r="147" spans="1:15" ht="12.75">
      <c r="A147" s="92"/>
      <c r="B147" s="37" t="str">
        <f>IF('Gene Table'!D147="","",'Gene Table'!D147)</f>
        <v>NM_000625</v>
      </c>
      <c r="C147" s="151" t="s">
        <v>201</v>
      </c>
      <c r="D147" s="152"/>
      <c r="E147" s="152"/>
      <c r="F147" s="152"/>
      <c r="G147" s="152"/>
      <c r="H147" s="152"/>
      <c r="I147" s="152"/>
      <c r="J147" s="152"/>
      <c r="K147" s="152"/>
      <c r="L147" s="152"/>
      <c r="M147" s="152"/>
      <c r="N147" s="156" t="e">
        <f>AVERAGE(Calculations!D148:M148)</f>
        <v>#DIV/0!</v>
      </c>
      <c r="O147" s="156" t="e">
        <f>STDEV(Calculations!D148:M148)</f>
        <v>#DIV/0!</v>
      </c>
    </row>
    <row r="148" spans="1:15" ht="12.75">
      <c r="A148" s="92"/>
      <c r="B148" s="37" t="str">
        <f>IF('Gene Table'!D148="","",'Gene Table'!D148)</f>
        <v>NM_001077493</v>
      </c>
      <c r="C148" s="151" t="s">
        <v>205</v>
      </c>
      <c r="D148" s="152"/>
      <c r="E148" s="152"/>
      <c r="F148" s="152"/>
      <c r="G148" s="152"/>
      <c r="H148" s="152"/>
      <c r="I148" s="152"/>
      <c r="J148" s="152"/>
      <c r="K148" s="152"/>
      <c r="L148" s="152"/>
      <c r="M148" s="152"/>
      <c r="N148" s="156" t="e">
        <f>AVERAGE(Calculations!D149:M149)</f>
        <v>#DIV/0!</v>
      </c>
      <c r="O148" s="156" t="e">
        <f>STDEV(Calculations!D149:M149)</f>
        <v>#DIV/0!</v>
      </c>
    </row>
    <row r="149" spans="1:15" ht="12.75">
      <c r="A149" s="92"/>
      <c r="B149" s="37" t="str">
        <f>IF('Gene Table'!D149="","",'Gene Table'!D149)</f>
        <v>NM_002467</v>
      </c>
      <c r="C149" s="151" t="s">
        <v>209</v>
      </c>
      <c r="D149" s="152"/>
      <c r="E149" s="152"/>
      <c r="F149" s="152"/>
      <c r="G149" s="152"/>
      <c r="H149" s="152"/>
      <c r="I149" s="152"/>
      <c r="J149" s="152"/>
      <c r="K149" s="152"/>
      <c r="L149" s="152"/>
      <c r="M149" s="152"/>
      <c r="N149" s="156" t="e">
        <f>AVERAGE(Calculations!D150:M150)</f>
        <v>#DIV/0!</v>
      </c>
      <c r="O149" s="156" t="e">
        <f>STDEV(Calculations!D150:M150)</f>
        <v>#DIV/0!</v>
      </c>
    </row>
    <row r="150" spans="1:15" ht="12.75">
      <c r="A150" s="92"/>
      <c r="B150" s="37" t="str">
        <f>IF('Gene Table'!D150="","",'Gene Table'!D150)</f>
        <v>NM_002462</v>
      </c>
      <c r="C150" s="151" t="s">
        <v>213</v>
      </c>
      <c r="D150" s="152"/>
      <c r="E150" s="152"/>
      <c r="F150" s="152"/>
      <c r="G150" s="152"/>
      <c r="H150" s="152"/>
      <c r="I150" s="152"/>
      <c r="J150" s="152"/>
      <c r="K150" s="152"/>
      <c r="L150" s="152"/>
      <c r="M150" s="152"/>
      <c r="N150" s="156" t="e">
        <f>AVERAGE(Calculations!D151:M151)</f>
        <v>#DIV/0!</v>
      </c>
      <c r="O150" s="156" t="e">
        <f>STDEV(Calculations!D151:M151)</f>
        <v>#DIV/0!</v>
      </c>
    </row>
    <row r="151" spans="1:15" ht="12.75">
      <c r="A151" s="92"/>
      <c r="B151" s="37" t="str">
        <f>IF('Gene Table'!D151="","",'Gene Table'!D151)</f>
        <v>NM_002454</v>
      </c>
      <c r="C151" s="151" t="s">
        <v>217</v>
      </c>
      <c r="D151" s="152"/>
      <c r="E151" s="152"/>
      <c r="F151" s="152"/>
      <c r="G151" s="152"/>
      <c r="H151" s="152"/>
      <c r="I151" s="152"/>
      <c r="J151" s="152"/>
      <c r="K151" s="152"/>
      <c r="L151" s="152"/>
      <c r="M151" s="152"/>
      <c r="N151" s="156" t="e">
        <f>AVERAGE(Calculations!D152:M152)</f>
        <v>#DIV/0!</v>
      </c>
      <c r="O151" s="156" t="e">
        <f>STDEV(Calculations!D152:M152)</f>
        <v>#DIV/0!</v>
      </c>
    </row>
    <row r="152" spans="1:15" ht="12.75">
      <c r="A152" s="92"/>
      <c r="B152" s="37" t="str">
        <f>IF('Gene Table'!D152="","",'Gene Table'!D152)</f>
        <v>NM_005952</v>
      </c>
      <c r="C152" s="151" t="s">
        <v>221</v>
      </c>
      <c r="D152" s="152"/>
      <c r="E152" s="152"/>
      <c r="F152" s="152"/>
      <c r="G152" s="152"/>
      <c r="H152" s="152"/>
      <c r="I152" s="152"/>
      <c r="J152" s="152"/>
      <c r="K152" s="152"/>
      <c r="L152" s="152"/>
      <c r="M152" s="152"/>
      <c r="N152" s="156" t="e">
        <f>AVERAGE(Calculations!D153:M153)</f>
        <v>#DIV/0!</v>
      </c>
      <c r="O152" s="156" t="e">
        <f>STDEV(Calculations!D153:M153)</f>
        <v>#DIV/0!</v>
      </c>
    </row>
    <row r="153" spans="1:15" ht="12.75">
      <c r="A153" s="92"/>
      <c r="B153" s="37" t="str">
        <f>IF('Gene Table'!D153="","",'Gene Table'!D153)</f>
        <v>NM_000251</v>
      </c>
      <c r="C153" s="151" t="s">
        <v>225</v>
      </c>
      <c r="D153" s="152"/>
      <c r="E153" s="152"/>
      <c r="F153" s="152"/>
      <c r="G153" s="152"/>
      <c r="H153" s="152"/>
      <c r="I153" s="152"/>
      <c r="J153" s="152"/>
      <c r="K153" s="152"/>
      <c r="L153" s="152"/>
      <c r="M153" s="152"/>
      <c r="N153" s="156" t="e">
        <f>AVERAGE(Calculations!D154:M154)</f>
        <v>#DIV/0!</v>
      </c>
      <c r="O153" s="156" t="e">
        <f>STDEV(Calculations!D154:M154)</f>
        <v>#DIV/0!</v>
      </c>
    </row>
    <row r="154" spans="1:15" ht="12.75">
      <c r="A154" s="92"/>
      <c r="B154" s="37" t="str">
        <f>IF('Gene Table'!D154="","",'Gene Table'!D154)</f>
        <v>NM_019899</v>
      </c>
      <c r="C154" s="151" t="s">
        <v>229</v>
      </c>
      <c r="D154" s="152"/>
      <c r="E154" s="152"/>
      <c r="F154" s="152"/>
      <c r="G154" s="152"/>
      <c r="H154" s="152"/>
      <c r="I154" s="152"/>
      <c r="J154" s="152"/>
      <c r="K154" s="152"/>
      <c r="L154" s="152"/>
      <c r="M154" s="152"/>
      <c r="N154" s="156" t="e">
        <f>AVERAGE(Calculations!D155:M155)</f>
        <v>#DIV/0!</v>
      </c>
      <c r="O154" s="156" t="e">
        <f>STDEV(Calculations!D155:M155)</f>
        <v>#DIV/0!</v>
      </c>
    </row>
    <row r="155" spans="1:15" ht="12.75">
      <c r="A155" s="92"/>
      <c r="B155" s="37" t="str">
        <f>IF('Gene Table'!D155="","",'Gene Table'!D155)</f>
        <v>NM_002426</v>
      </c>
      <c r="C155" s="151" t="s">
        <v>233</v>
      </c>
      <c r="D155" s="152"/>
      <c r="E155" s="152"/>
      <c r="F155" s="152"/>
      <c r="G155" s="152"/>
      <c r="H155" s="152"/>
      <c r="I155" s="152"/>
      <c r="J155" s="152"/>
      <c r="K155" s="152"/>
      <c r="L155" s="152"/>
      <c r="M155" s="152"/>
      <c r="N155" s="156" t="e">
        <f>AVERAGE(Calculations!D156:M156)</f>
        <v>#DIV/0!</v>
      </c>
      <c r="O155" s="156" t="e">
        <f>STDEV(Calculations!D156:M156)</f>
        <v>#DIV/0!</v>
      </c>
    </row>
    <row r="156" spans="1:15" ht="12.75">
      <c r="A156" s="92"/>
      <c r="B156" s="37" t="str">
        <f>IF('Gene Table'!D156="","",'Gene Table'!D156)</f>
        <v>NM_002424</v>
      </c>
      <c r="C156" s="151" t="s">
        <v>237</v>
      </c>
      <c r="D156" s="152"/>
      <c r="E156" s="152"/>
      <c r="F156" s="152"/>
      <c r="G156" s="152"/>
      <c r="H156" s="152"/>
      <c r="I156" s="152"/>
      <c r="J156" s="152"/>
      <c r="K156" s="152"/>
      <c r="L156" s="152"/>
      <c r="M156" s="152"/>
      <c r="N156" s="156" t="e">
        <f>AVERAGE(Calculations!D157:M157)</f>
        <v>#DIV/0!</v>
      </c>
      <c r="O156" s="156" t="e">
        <f>STDEV(Calculations!D157:M157)</f>
        <v>#DIV/0!</v>
      </c>
    </row>
    <row r="157" spans="1:15" ht="12.75">
      <c r="A157" s="92"/>
      <c r="B157" s="37" t="str">
        <f>IF('Gene Table'!D157="","",'Gene Table'!D157)</f>
        <v>NM_000249</v>
      </c>
      <c r="C157" s="151" t="s">
        <v>241</v>
      </c>
      <c r="D157" s="152"/>
      <c r="E157" s="152"/>
      <c r="F157" s="152"/>
      <c r="G157" s="152"/>
      <c r="H157" s="152"/>
      <c r="I157" s="152"/>
      <c r="J157" s="152"/>
      <c r="K157" s="152"/>
      <c r="L157" s="152"/>
      <c r="M157" s="152"/>
      <c r="N157" s="156" t="e">
        <f>AVERAGE(Calculations!D158:M158)</f>
        <v>#DIV/0!</v>
      </c>
      <c r="O157" s="156" t="e">
        <f>STDEV(Calculations!D158:M158)</f>
        <v>#DIV/0!</v>
      </c>
    </row>
    <row r="158" spans="1:15" ht="12.75">
      <c r="A158" s="92"/>
      <c r="B158" s="37" t="str">
        <f>IF('Gene Table'!D158="","",'Gene Table'!D158)</f>
        <v>NM_000246</v>
      </c>
      <c r="C158" s="151" t="s">
        <v>245</v>
      </c>
      <c r="D158" s="152"/>
      <c r="E158" s="152"/>
      <c r="F158" s="152"/>
      <c r="G158" s="152"/>
      <c r="H158" s="152"/>
      <c r="I158" s="152"/>
      <c r="J158" s="152"/>
      <c r="K158" s="152"/>
      <c r="L158" s="152"/>
      <c r="M158" s="152"/>
      <c r="N158" s="156" t="e">
        <f>AVERAGE(Calculations!D159:M159)</f>
        <v>#DIV/0!</v>
      </c>
      <c r="O158" s="156" t="e">
        <f>STDEV(Calculations!D159:M159)</f>
        <v>#DIV/0!</v>
      </c>
    </row>
    <row r="159" spans="1:15" ht="12.75">
      <c r="A159" s="92"/>
      <c r="B159" s="37" t="str">
        <f>IF('Gene Table'!D159="","",'Gene Table'!D159)</f>
        <v>NM_000428</v>
      </c>
      <c r="C159" s="151" t="s">
        <v>249</v>
      </c>
      <c r="D159" s="152"/>
      <c r="E159" s="152"/>
      <c r="F159" s="152"/>
      <c r="G159" s="152"/>
      <c r="H159" s="152"/>
      <c r="I159" s="152"/>
      <c r="J159" s="152"/>
      <c r="K159" s="152"/>
      <c r="L159" s="152"/>
      <c r="M159" s="152"/>
      <c r="N159" s="156" t="e">
        <f>AVERAGE(Calculations!D160:M160)</f>
        <v>#DIV/0!</v>
      </c>
      <c r="O159" s="156" t="e">
        <f>STDEV(Calculations!D160:M160)</f>
        <v>#DIV/0!</v>
      </c>
    </row>
    <row r="160" spans="1:15" ht="12.75">
      <c r="A160" s="92"/>
      <c r="B160" s="37" t="str">
        <f>IF('Gene Table'!D160="","",'Gene Table'!D160)</f>
        <v>NM_000236</v>
      </c>
      <c r="C160" s="151" t="s">
        <v>253</v>
      </c>
      <c r="D160" s="152"/>
      <c r="E160" s="152"/>
      <c r="F160" s="152"/>
      <c r="G160" s="152"/>
      <c r="H160" s="152"/>
      <c r="I160" s="152"/>
      <c r="J160" s="152"/>
      <c r="K160" s="152"/>
      <c r="L160" s="152"/>
      <c r="M160" s="152"/>
      <c r="N160" s="156" t="e">
        <f>AVERAGE(Calculations!D161:M161)</f>
        <v>#DIV/0!</v>
      </c>
      <c r="O160" s="156" t="e">
        <f>STDEV(Calculations!D161:M161)</f>
        <v>#DIV/0!</v>
      </c>
    </row>
    <row r="161" spans="1:15" ht="12.75">
      <c r="A161" s="92"/>
      <c r="B161" s="37" t="str">
        <f>IF('Gene Table'!D161="","",'Gene Table'!D161)</f>
        <v>NM_000222</v>
      </c>
      <c r="C161" s="151" t="s">
        <v>257</v>
      </c>
      <c r="D161" s="152"/>
      <c r="E161" s="152"/>
      <c r="F161" s="152"/>
      <c r="G161" s="152"/>
      <c r="H161" s="152"/>
      <c r="I161" s="152"/>
      <c r="J161" s="152"/>
      <c r="K161" s="152"/>
      <c r="L161" s="152"/>
      <c r="M161" s="152"/>
      <c r="N161" s="156" t="e">
        <f>AVERAGE(Calculations!D162:M162)</f>
        <v>#DIV/0!</v>
      </c>
      <c r="O161" s="156" t="e">
        <f>STDEV(Calculations!D162:M162)</f>
        <v>#DIV/0!</v>
      </c>
    </row>
    <row r="162" spans="1:15" ht="12.75">
      <c r="A162" s="92"/>
      <c r="B162" s="37" t="str">
        <f>IF('Gene Table'!D162="","",'Gene Table'!D162)</f>
        <v>NM_013289</v>
      </c>
      <c r="C162" s="151" t="s">
        <v>261</v>
      </c>
      <c r="D162" s="152"/>
      <c r="E162" s="152"/>
      <c r="F162" s="152"/>
      <c r="G162" s="152"/>
      <c r="H162" s="152"/>
      <c r="I162" s="152"/>
      <c r="J162" s="152"/>
      <c r="K162" s="152"/>
      <c r="L162" s="152"/>
      <c r="M162" s="152"/>
      <c r="N162" s="156" t="e">
        <f>AVERAGE(Calculations!D163:M163)</f>
        <v>#DIV/0!</v>
      </c>
      <c r="O162" s="156" t="e">
        <f>STDEV(Calculations!D163:M163)</f>
        <v>#DIV/0!</v>
      </c>
    </row>
    <row r="163" spans="1:15" ht="12.75">
      <c r="A163" s="92"/>
      <c r="B163" s="37" t="str">
        <f>IF('Gene Table'!D163="","",'Gene Table'!D163)</f>
        <v>NM_012313</v>
      </c>
      <c r="C163" s="151" t="s">
        <v>265</v>
      </c>
      <c r="D163" s="152"/>
      <c r="E163" s="152"/>
      <c r="F163" s="152"/>
      <c r="G163" s="152"/>
      <c r="H163" s="152"/>
      <c r="I163" s="152"/>
      <c r="J163" s="152"/>
      <c r="K163" s="152"/>
      <c r="L163" s="152"/>
      <c r="M163" s="152"/>
      <c r="N163" s="156" t="e">
        <f>AVERAGE(Calculations!D164:M164)</f>
        <v>#DIV/0!</v>
      </c>
      <c r="O163" s="156" t="e">
        <f>STDEV(Calculations!D164:M164)</f>
        <v>#DIV/0!</v>
      </c>
    </row>
    <row r="164" spans="1:15" ht="12.75">
      <c r="A164" s="92"/>
      <c r="B164" s="37" t="str">
        <f>IF('Gene Table'!D164="","",'Gene Table'!D164)</f>
        <v>NM_002255</v>
      </c>
      <c r="C164" s="151" t="s">
        <v>269</v>
      </c>
      <c r="D164" s="152"/>
      <c r="E164" s="152"/>
      <c r="F164" s="152"/>
      <c r="G164" s="152"/>
      <c r="H164" s="152"/>
      <c r="I164" s="152"/>
      <c r="J164" s="152"/>
      <c r="K164" s="152"/>
      <c r="L164" s="152"/>
      <c r="M164" s="152"/>
      <c r="N164" s="156" t="e">
        <f>AVERAGE(Calculations!D165:M165)</f>
        <v>#DIV/0!</v>
      </c>
      <c r="O164" s="156" t="e">
        <f>STDEV(Calculations!D165:M165)</f>
        <v>#DIV/0!</v>
      </c>
    </row>
    <row r="165" spans="1:15" ht="12.75">
      <c r="A165" s="92"/>
      <c r="B165" s="37" t="str">
        <f>IF('Gene Table'!D165="","",'Gene Table'!D165)</f>
        <v>NM_015868</v>
      </c>
      <c r="C165" s="151" t="s">
        <v>273</v>
      </c>
      <c r="D165" s="152"/>
      <c r="E165" s="152"/>
      <c r="F165" s="152"/>
      <c r="G165" s="152"/>
      <c r="H165" s="152"/>
      <c r="I165" s="152"/>
      <c r="J165" s="152"/>
      <c r="K165" s="152"/>
      <c r="L165" s="152"/>
      <c r="M165" s="152"/>
      <c r="N165" s="156" t="e">
        <f>AVERAGE(Calculations!D166:M166)</f>
        <v>#DIV/0!</v>
      </c>
      <c r="O165" s="156" t="e">
        <f>STDEV(Calculations!D166:M166)</f>
        <v>#DIV/0!</v>
      </c>
    </row>
    <row r="166" spans="1:15" ht="12.75">
      <c r="A166" s="92"/>
      <c r="B166" s="37" t="str">
        <f>IF('Gene Table'!D166="","",'Gene Table'!D166)</f>
        <v>NM_014218</v>
      </c>
      <c r="C166" s="151" t="s">
        <v>277</v>
      </c>
      <c r="D166" s="152"/>
      <c r="E166" s="152"/>
      <c r="F166" s="152"/>
      <c r="G166" s="152"/>
      <c r="H166" s="152"/>
      <c r="I166" s="152"/>
      <c r="J166" s="152"/>
      <c r="K166" s="152"/>
      <c r="L166" s="152"/>
      <c r="M166" s="152"/>
      <c r="N166" s="156" t="e">
        <f>AVERAGE(Calculations!D167:M167)</f>
        <v>#DIV/0!</v>
      </c>
      <c r="O166" s="156" t="e">
        <f>STDEV(Calculations!D167:M167)</f>
        <v>#DIV/0!</v>
      </c>
    </row>
    <row r="167" spans="1:15" ht="12.75">
      <c r="A167" s="92"/>
      <c r="B167" s="37" t="str">
        <f>IF('Gene Table'!D167="","",'Gene Table'!D167)</f>
        <v>NM_002253</v>
      </c>
      <c r="C167" s="151" t="s">
        <v>281</v>
      </c>
      <c r="D167" s="152"/>
      <c r="E167" s="152"/>
      <c r="F167" s="152"/>
      <c r="G167" s="152"/>
      <c r="H167" s="152"/>
      <c r="I167" s="152"/>
      <c r="J167" s="152"/>
      <c r="K167" s="152"/>
      <c r="L167" s="152"/>
      <c r="M167" s="152"/>
      <c r="N167" s="156" t="e">
        <f>AVERAGE(Calculations!D168:M168)</f>
        <v>#DIV/0!</v>
      </c>
      <c r="O167" s="156" t="e">
        <f>STDEV(Calculations!D168:M168)</f>
        <v>#DIV/0!</v>
      </c>
    </row>
    <row r="168" spans="1:15" ht="12.75">
      <c r="A168" s="92"/>
      <c r="B168" s="37" t="str">
        <f>IF('Gene Table'!D168="","",'Gene Table'!D168)</f>
        <v>NM_002239</v>
      </c>
      <c r="C168" s="151" t="s">
        <v>285</v>
      </c>
      <c r="D168" s="152"/>
      <c r="E168" s="152"/>
      <c r="F168" s="152"/>
      <c r="G168" s="152"/>
      <c r="H168" s="152"/>
      <c r="I168" s="152"/>
      <c r="J168" s="152"/>
      <c r="K168" s="152"/>
      <c r="L168" s="152"/>
      <c r="M168" s="152"/>
      <c r="N168" s="156" t="e">
        <f>AVERAGE(Calculations!D169:M169)</f>
        <v>#DIV/0!</v>
      </c>
      <c r="O168" s="156" t="e">
        <f>STDEV(Calculations!D169:M169)</f>
        <v>#DIV/0!</v>
      </c>
    </row>
    <row r="169" spans="1:15" ht="12.75">
      <c r="A169" s="92"/>
      <c r="B169" s="37" t="str">
        <f>IF('Gene Table'!D169="","",'Gene Table'!D169)</f>
        <v>NM_002227</v>
      </c>
      <c r="C169" s="151" t="s">
        <v>289</v>
      </c>
      <c r="D169" s="152"/>
      <c r="E169" s="152"/>
      <c r="F169" s="152"/>
      <c r="G169" s="152"/>
      <c r="H169" s="152"/>
      <c r="I169" s="152"/>
      <c r="J169" s="152"/>
      <c r="K169" s="152"/>
      <c r="L169" s="152"/>
      <c r="M169" s="152"/>
      <c r="N169" s="156" t="e">
        <f>AVERAGE(Calculations!D170:M170)</f>
        <v>#DIV/0!</v>
      </c>
      <c r="O169" s="156" t="e">
        <f>STDEV(Calculations!D170:M170)</f>
        <v>#DIV/0!</v>
      </c>
    </row>
    <row r="170" spans="1:15" ht="12.75">
      <c r="A170" s="92"/>
      <c r="B170" s="37" t="str">
        <f>IF('Gene Table'!D170="","",'Gene Table'!D170)</f>
        <v>NM_002210</v>
      </c>
      <c r="C170" s="151" t="s">
        <v>293</v>
      </c>
      <c r="D170" s="152"/>
      <c r="E170" s="152"/>
      <c r="F170" s="152"/>
      <c r="G170" s="152"/>
      <c r="H170" s="152"/>
      <c r="I170" s="152"/>
      <c r="J170" s="152"/>
      <c r="K170" s="152"/>
      <c r="L170" s="152"/>
      <c r="M170" s="152"/>
      <c r="N170" s="156" t="e">
        <f>AVERAGE(Calculations!D171:M171)</f>
        <v>#DIV/0!</v>
      </c>
      <c r="O170" s="156" t="e">
        <f>STDEV(Calculations!D171:M171)</f>
        <v>#DIV/0!</v>
      </c>
    </row>
    <row r="171" spans="1:15" ht="12.75">
      <c r="A171" s="92"/>
      <c r="B171" s="37" t="str">
        <f>IF('Gene Table'!D171="","",'Gene Table'!D171)</f>
        <v>NM_002207</v>
      </c>
      <c r="C171" s="151" t="s">
        <v>297</v>
      </c>
      <c r="D171" s="152"/>
      <c r="E171" s="152"/>
      <c r="F171" s="152"/>
      <c r="G171" s="152"/>
      <c r="H171" s="152"/>
      <c r="I171" s="152"/>
      <c r="J171" s="152"/>
      <c r="K171" s="152"/>
      <c r="L171" s="152"/>
      <c r="M171" s="152"/>
      <c r="N171" s="156" t="e">
        <f>AVERAGE(Calculations!D172:M172)</f>
        <v>#DIV/0!</v>
      </c>
      <c r="O171" s="156" t="e">
        <f>STDEV(Calculations!D172:M172)</f>
        <v>#DIV/0!</v>
      </c>
    </row>
    <row r="172" spans="1:15" ht="12.75">
      <c r="A172" s="92"/>
      <c r="B172" s="37" t="str">
        <f>IF('Gene Table'!D172="","",'Gene Table'!D172)</f>
        <v>NM_000207</v>
      </c>
      <c r="C172" s="151" t="s">
        <v>301</v>
      </c>
      <c r="D172" s="152"/>
      <c r="E172" s="152"/>
      <c r="F172" s="152"/>
      <c r="G172" s="152"/>
      <c r="H172" s="152"/>
      <c r="I172" s="152"/>
      <c r="J172" s="152"/>
      <c r="K172" s="152"/>
      <c r="L172" s="152"/>
      <c r="M172" s="152"/>
      <c r="N172" s="156" t="e">
        <f>AVERAGE(Calculations!D173:M173)</f>
        <v>#DIV/0!</v>
      </c>
      <c r="O172" s="156" t="e">
        <f>STDEV(Calculations!D173:M173)</f>
        <v>#DIV/0!</v>
      </c>
    </row>
    <row r="173" spans="1:15" ht="12.75">
      <c r="A173" s="92"/>
      <c r="B173" s="37" t="str">
        <f>IF('Gene Table'!D173="","",'Gene Table'!D173)</f>
        <v>NM_001565</v>
      </c>
      <c r="C173" s="151" t="s">
        <v>305</v>
      </c>
      <c r="D173" s="152"/>
      <c r="E173" s="152"/>
      <c r="F173" s="152"/>
      <c r="G173" s="152"/>
      <c r="H173" s="152"/>
      <c r="I173" s="152"/>
      <c r="J173" s="152"/>
      <c r="K173" s="152"/>
      <c r="L173" s="152"/>
      <c r="M173" s="152"/>
      <c r="N173" s="156" t="e">
        <f>AVERAGE(Calculations!D174:M174)</f>
        <v>#DIV/0!</v>
      </c>
      <c r="O173" s="156" t="e">
        <f>STDEV(Calculations!D174:M174)</f>
        <v>#DIV/0!</v>
      </c>
    </row>
    <row r="174" spans="1:15" ht="12.75">
      <c r="A174" s="92"/>
      <c r="B174" s="37" t="str">
        <f>IF('Gene Table'!D174="","",'Gene Table'!D174)</f>
        <v>NM_005536</v>
      </c>
      <c r="C174" s="151" t="s">
        <v>309</v>
      </c>
      <c r="D174" s="152"/>
      <c r="E174" s="152"/>
      <c r="F174" s="152"/>
      <c r="G174" s="152"/>
      <c r="H174" s="152"/>
      <c r="I174" s="152"/>
      <c r="J174" s="152"/>
      <c r="K174" s="152"/>
      <c r="L174" s="152"/>
      <c r="M174" s="152"/>
      <c r="N174" s="156" t="e">
        <f>AVERAGE(Calculations!D175:M175)</f>
        <v>#DIV/0!</v>
      </c>
      <c r="O174" s="156" t="e">
        <f>STDEV(Calculations!D175:M175)</f>
        <v>#DIV/0!</v>
      </c>
    </row>
    <row r="175" spans="1:15" ht="12.75">
      <c r="A175" s="92"/>
      <c r="B175" s="37" t="str">
        <f>IF('Gene Table'!D175="","",'Gene Table'!D175)</f>
        <v>NM_005535</v>
      </c>
      <c r="C175" s="151" t="s">
        <v>313</v>
      </c>
      <c r="D175" s="152"/>
      <c r="E175" s="152"/>
      <c r="F175" s="152"/>
      <c r="G175" s="152"/>
      <c r="H175" s="152"/>
      <c r="I175" s="152"/>
      <c r="J175" s="152"/>
      <c r="K175" s="152"/>
      <c r="L175" s="152"/>
      <c r="M175" s="152"/>
      <c r="N175" s="156" t="e">
        <f>AVERAGE(Calculations!D176:M176)</f>
        <v>#DIV/0!</v>
      </c>
      <c r="O175" s="156" t="e">
        <f>STDEV(Calculations!D176:M176)</f>
        <v>#DIV/0!</v>
      </c>
    </row>
    <row r="176" spans="1:15" ht="12.75">
      <c r="A176" s="92"/>
      <c r="B176" s="37" t="str">
        <f>IF('Gene Table'!D176="","",'Gene Table'!D176)</f>
        <v>NM_000584</v>
      </c>
      <c r="C176" s="151" t="s">
        <v>317</v>
      </c>
      <c r="D176" s="152"/>
      <c r="E176" s="152"/>
      <c r="F176" s="152"/>
      <c r="G176" s="152"/>
      <c r="H176" s="152"/>
      <c r="I176" s="152"/>
      <c r="J176" s="152"/>
      <c r="K176" s="152"/>
      <c r="L176" s="152"/>
      <c r="M176" s="152"/>
      <c r="N176" s="156" t="e">
        <f>AVERAGE(Calculations!D177:M177)</f>
        <v>#DIV/0!</v>
      </c>
      <c r="O176" s="156" t="e">
        <f>STDEV(Calculations!D177:M177)</f>
        <v>#DIV/0!</v>
      </c>
    </row>
    <row r="177" spans="1:15" ht="12.75">
      <c r="A177" s="92"/>
      <c r="B177" s="37" t="str">
        <f>IF('Gene Table'!D177="","",'Gene Table'!D177)</f>
        <v>NM_000639</v>
      </c>
      <c r="C177" s="151" t="s">
        <v>321</v>
      </c>
      <c r="D177" s="152"/>
      <c r="E177" s="152"/>
      <c r="F177" s="152"/>
      <c r="G177" s="152"/>
      <c r="H177" s="152"/>
      <c r="I177" s="152"/>
      <c r="J177" s="152"/>
      <c r="K177" s="152"/>
      <c r="L177" s="152"/>
      <c r="M177" s="152"/>
      <c r="N177" s="156" t="e">
        <f>AVERAGE(Calculations!D178:M178)</f>
        <v>#DIV/0!</v>
      </c>
      <c r="O177" s="156" t="e">
        <f>STDEV(Calculations!D178:M178)</f>
        <v>#DIV/0!</v>
      </c>
    </row>
    <row r="178" spans="1:15" ht="12.75">
      <c r="A178" s="92"/>
      <c r="B178" s="37" t="str">
        <f>IF('Gene Table'!D178="","",'Gene Table'!D178)</f>
        <v>NM_000878</v>
      </c>
      <c r="C178" s="151" t="s">
        <v>325</v>
      </c>
      <c r="D178" s="152"/>
      <c r="E178" s="152"/>
      <c r="F178" s="152"/>
      <c r="G178" s="152"/>
      <c r="H178" s="152"/>
      <c r="I178" s="152"/>
      <c r="J178" s="152"/>
      <c r="K178" s="152"/>
      <c r="L178" s="152"/>
      <c r="M178" s="152"/>
      <c r="N178" s="156" t="e">
        <f>AVERAGE(Calculations!D179:M179)</f>
        <v>#DIV/0!</v>
      </c>
      <c r="O178" s="156" t="e">
        <f>STDEV(Calculations!D179:M179)</f>
        <v>#DIV/0!</v>
      </c>
    </row>
    <row r="179" spans="1:15" ht="12.75">
      <c r="A179" s="92"/>
      <c r="B179" s="37" t="str">
        <f>IF('Gene Table'!D179="","",'Gene Table'!D179)</f>
        <v>NM_000586</v>
      </c>
      <c r="C179" s="151" t="s">
        <v>329</v>
      </c>
      <c r="D179" s="152"/>
      <c r="E179" s="152"/>
      <c r="F179" s="152"/>
      <c r="G179" s="152"/>
      <c r="H179" s="152"/>
      <c r="I179" s="152"/>
      <c r="J179" s="152"/>
      <c r="K179" s="152"/>
      <c r="L179" s="152"/>
      <c r="M179" s="152"/>
      <c r="N179" s="156" t="e">
        <f>AVERAGE(Calculations!D180:M180)</f>
        <v>#DIV/0!</v>
      </c>
      <c r="O179" s="156" t="e">
        <f>STDEV(Calculations!D180:M180)</f>
        <v>#DIV/0!</v>
      </c>
    </row>
    <row r="180" spans="1:15" ht="12.75">
      <c r="A180" s="92"/>
      <c r="B180" s="37" t="str">
        <f>IF('Gene Table'!D180="","",'Gene Table'!D180)</f>
        <v>NM_000575</v>
      </c>
      <c r="C180" s="151" t="s">
        <v>333</v>
      </c>
      <c r="D180" s="152"/>
      <c r="E180" s="152"/>
      <c r="F180" s="152"/>
      <c r="G180" s="152"/>
      <c r="H180" s="152"/>
      <c r="I180" s="152"/>
      <c r="J180" s="152"/>
      <c r="K180" s="152"/>
      <c r="L180" s="152"/>
      <c r="M180" s="152"/>
      <c r="N180" s="156" t="e">
        <f>AVERAGE(Calculations!D181:M181)</f>
        <v>#DIV/0!</v>
      </c>
      <c r="O180" s="156" t="e">
        <f>STDEV(Calculations!D181:M181)</f>
        <v>#DIV/0!</v>
      </c>
    </row>
    <row r="181" spans="1:15" ht="12.75">
      <c r="A181" s="92"/>
      <c r="B181" s="37" t="str">
        <f>IF('Gene Table'!D181="","",'Gene Table'!D181)</f>
        <v>NM_002178</v>
      </c>
      <c r="C181" s="151" t="s">
        <v>337</v>
      </c>
      <c r="D181" s="152"/>
      <c r="E181" s="152"/>
      <c r="F181" s="152"/>
      <c r="G181" s="152"/>
      <c r="H181" s="152"/>
      <c r="I181" s="152"/>
      <c r="J181" s="152"/>
      <c r="K181" s="152"/>
      <c r="L181" s="152"/>
      <c r="M181" s="152"/>
      <c r="N181" s="156" t="e">
        <f>AVERAGE(Calculations!D182:M182)</f>
        <v>#DIV/0!</v>
      </c>
      <c r="O181" s="156" t="e">
        <f>STDEV(Calculations!D182:M182)</f>
        <v>#DIV/0!</v>
      </c>
    </row>
    <row r="182" spans="1:15" ht="12.75">
      <c r="A182" s="92"/>
      <c r="B182" s="37" t="str">
        <f>IF('Gene Table'!D182="","",'Gene Table'!D182)</f>
        <v>NM_000598</v>
      </c>
      <c r="C182" s="151" t="s">
        <v>341</v>
      </c>
      <c r="D182" s="152"/>
      <c r="E182" s="152"/>
      <c r="F182" s="152"/>
      <c r="G182" s="152"/>
      <c r="H182" s="152"/>
      <c r="I182" s="152"/>
      <c r="J182" s="152"/>
      <c r="K182" s="152"/>
      <c r="L182" s="152"/>
      <c r="M182" s="152"/>
      <c r="N182" s="156" t="e">
        <f>AVERAGE(Calculations!D183:M183)</f>
        <v>#DIV/0!</v>
      </c>
      <c r="O182" s="156" t="e">
        <f>STDEV(Calculations!D183:M183)</f>
        <v>#DIV/0!</v>
      </c>
    </row>
    <row r="183" spans="1:15" ht="12.75">
      <c r="A183" s="92"/>
      <c r="B183" s="37" t="str">
        <f>IF('Gene Table'!D183="","",'Gene Table'!D183)</f>
        <v>HGDC</v>
      </c>
      <c r="C183" s="151" t="s">
        <v>345</v>
      </c>
      <c r="D183" s="152"/>
      <c r="E183" s="152"/>
      <c r="F183" s="152"/>
      <c r="G183" s="152"/>
      <c r="H183" s="152"/>
      <c r="I183" s="152"/>
      <c r="J183" s="152"/>
      <c r="K183" s="152"/>
      <c r="L183" s="152"/>
      <c r="M183" s="152"/>
      <c r="N183" s="156" t="e">
        <f>AVERAGE(Calculations!D184:M184)</f>
        <v>#DIV/0!</v>
      </c>
      <c r="O183" s="156" t="e">
        <f>STDEV(Calculations!D184:M184)</f>
        <v>#DIV/0!</v>
      </c>
    </row>
    <row r="184" spans="1:15" ht="12.75">
      <c r="A184" s="92"/>
      <c r="B184" s="37" t="str">
        <f>IF('Gene Table'!D184="","",'Gene Table'!D184)</f>
        <v>HGDC</v>
      </c>
      <c r="C184" s="151" t="s">
        <v>347</v>
      </c>
      <c r="D184" s="152"/>
      <c r="E184" s="152"/>
      <c r="F184" s="152"/>
      <c r="G184" s="152"/>
      <c r="H184" s="152"/>
      <c r="I184" s="152"/>
      <c r="J184" s="152"/>
      <c r="K184" s="152"/>
      <c r="L184" s="152"/>
      <c r="M184" s="152"/>
      <c r="N184" s="156" t="e">
        <f>AVERAGE(Calculations!D185:M185)</f>
        <v>#DIV/0!</v>
      </c>
      <c r="O184" s="156" t="e">
        <f>STDEV(Calculations!D185:M185)</f>
        <v>#DIV/0!</v>
      </c>
    </row>
    <row r="185" spans="1:15" ht="12.75">
      <c r="A185" s="92"/>
      <c r="B185" s="37" t="str">
        <f>IF('Gene Table'!D185="","",'Gene Table'!D185)</f>
        <v>NM_002046</v>
      </c>
      <c r="C185" s="151" t="s">
        <v>348</v>
      </c>
      <c r="D185" s="152"/>
      <c r="E185" s="152"/>
      <c r="F185" s="152"/>
      <c r="G185" s="152"/>
      <c r="H185" s="152"/>
      <c r="I185" s="152"/>
      <c r="J185" s="152"/>
      <c r="K185" s="152"/>
      <c r="L185" s="152"/>
      <c r="M185" s="152"/>
      <c r="N185" s="156" t="e">
        <f>AVERAGE(Calculations!D186:M186)</f>
        <v>#DIV/0!</v>
      </c>
      <c r="O185" s="156" t="e">
        <f>STDEV(Calculations!D186:M186)</f>
        <v>#DIV/0!</v>
      </c>
    </row>
    <row r="186" spans="1:15" ht="12.75">
      <c r="A186" s="92"/>
      <c r="B186" s="37" t="str">
        <f>IF('Gene Table'!D186="","",'Gene Table'!D186)</f>
        <v>NM_001101</v>
      </c>
      <c r="C186" s="151" t="s">
        <v>352</v>
      </c>
      <c r="D186" s="152"/>
      <c r="E186" s="152"/>
      <c r="F186" s="152"/>
      <c r="G186" s="152"/>
      <c r="H186" s="152"/>
      <c r="I186" s="152"/>
      <c r="J186" s="152"/>
      <c r="K186" s="152"/>
      <c r="L186" s="152"/>
      <c r="M186" s="152"/>
      <c r="N186" s="156" t="e">
        <f>AVERAGE(Calculations!D187:M187)</f>
        <v>#DIV/0!</v>
      </c>
      <c r="O186" s="156" t="e">
        <f>STDEV(Calculations!D187:M187)</f>
        <v>#DIV/0!</v>
      </c>
    </row>
    <row r="187" spans="1:15" ht="12.75">
      <c r="A187" s="92"/>
      <c r="B187" s="37" t="str">
        <f>IF('Gene Table'!D187="","",'Gene Table'!D187)</f>
        <v>NM_004048</v>
      </c>
      <c r="C187" s="151" t="s">
        <v>356</v>
      </c>
      <c r="D187" s="152"/>
      <c r="E187" s="152"/>
      <c r="F187" s="152"/>
      <c r="G187" s="152"/>
      <c r="H187" s="152"/>
      <c r="I187" s="152"/>
      <c r="J187" s="152"/>
      <c r="K187" s="152"/>
      <c r="L187" s="152"/>
      <c r="M187" s="152"/>
      <c r="N187" s="156" t="e">
        <f>AVERAGE(Calculations!D188:M188)</f>
        <v>#DIV/0!</v>
      </c>
      <c r="O187" s="156" t="e">
        <f>STDEV(Calculations!D188:M188)</f>
        <v>#DIV/0!</v>
      </c>
    </row>
    <row r="188" spans="1:15" ht="12.75">
      <c r="A188" s="92"/>
      <c r="B188" s="37" t="str">
        <f>IF('Gene Table'!D188="","",'Gene Table'!D188)</f>
        <v>NM_012423</v>
      </c>
      <c r="C188" s="151" t="s">
        <v>360</v>
      </c>
      <c r="D188" s="152"/>
      <c r="E188" s="152"/>
      <c r="F188" s="152"/>
      <c r="G188" s="152"/>
      <c r="H188" s="152"/>
      <c r="I188" s="152"/>
      <c r="J188" s="152"/>
      <c r="K188" s="152"/>
      <c r="L188" s="152"/>
      <c r="M188" s="152"/>
      <c r="N188" s="156" t="e">
        <f>AVERAGE(Calculations!D189:M189)</f>
        <v>#DIV/0!</v>
      </c>
      <c r="O188" s="156" t="e">
        <f>STDEV(Calculations!D189:M189)</f>
        <v>#DIV/0!</v>
      </c>
    </row>
    <row r="189" spans="1:15" ht="12.75">
      <c r="A189" s="92"/>
      <c r="B189" s="37" t="str">
        <f>IF('Gene Table'!D189="","",'Gene Table'!D189)</f>
        <v>NM_000194</v>
      </c>
      <c r="C189" s="151" t="s">
        <v>364</v>
      </c>
      <c r="D189" s="152"/>
      <c r="E189" s="152"/>
      <c r="F189" s="152"/>
      <c r="G189" s="152"/>
      <c r="H189" s="152"/>
      <c r="I189" s="152"/>
      <c r="J189" s="152"/>
      <c r="K189" s="152"/>
      <c r="L189" s="152"/>
      <c r="M189" s="152"/>
      <c r="N189" s="156" t="e">
        <f>AVERAGE(Calculations!D190:M190)</f>
        <v>#DIV/0!</v>
      </c>
      <c r="O189" s="156" t="e">
        <f>STDEV(Calculations!D190:M190)</f>
        <v>#DIV/0!</v>
      </c>
    </row>
    <row r="190" spans="1:15" ht="12.75">
      <c r="A190" s="92"/>
      <c r="B190" s="37" t="str">
        <f>IF('Gene Table'!D190="","",'Gene Table'!D190)</f>
        <v>NR_003286</v>
      </c>
      <c r="C190" s="151" t="s">
        <v>368</v>
      </c>
      <c r="D190" s="152"/>
      <c r="E190" s="152"/>
      <c r="F190" s="152"/>
      <c r="G190" s="152"/>
      <c r="H190" s="152"/>
      <c r="I190" s="152"/>
      <c r="J190" s="152"/>
      <c r="K190" s="152"/>
      <c r="L190" s="152"/>
      <c r="M190" s="152"/>
      <c r="N190" s="156" t="e">
        <f>AVERAGE(Calculations!D191:M191)</f>
        <v>#DIV/0!</v>
      </c>
      <c r="O190" s="156" t="e">
        <f>STDEV(Calculations!D191:M191)</f>
        <v>#DIV/0!</v>
      </c>
    </row>
    <row r="191" spans="1:15" ht="12.75">
      <c r="A191" s="92"/>
      <c r="B191" s="37" t="str">
        <f>IF('Gene Table'!D191="","",'Gene Table'!D191)</f>
        <v>RT</v>
      </c>
      <c r="C191" s="151" t="s">
        <v>372</v>
      </c>
      <c r="D191" s="152"/>
      <c r="E191" s="152"/>
      <c r="F191" s="152"/>
      <c r="G191" s="152"/>
      <c r="H191" s="152"/>
      <c r="I191" s="152"/>
      <c r="J191" s="152"/>
      <c r="K191" s="152"/>
      <c r="L191" s="152"/>
      <c r="M191" s="152"/>
      <c r="N191" s="156" t="e">
        <f>AVERAGE(Calculations!D192:M192)</f>
        <v>#DIV/0!</v>
      </c>
      <c r="O191" s="156" t="e">
        <f>STDEV(Calculations!D192:M192)</f>
        <v>#DIV/0!</v>
      </c>
    </row>
    <row r="192" spans="1:15" ht="12.75">
      <c r="A192" s="92"/>
      <c r="B192" s="37" t="str">
        <f>IF('Gene Table'!D192="","",'Gene Table'!D192)</f>
        <v>RT</v>
      </c>
      <c r="C192" s="151" t="s">
        <v>374</v>
      </c>
      <c r="D192" s="152"/>
      <c r="E192" s="152"/>
      <c r="F192" s="152"/>
      <c r="G192" s="152"/>
      <c r="H192" s="152"/>
      <c r="I192" s="152"/>
      <c r="J192" s="152"/>
      <c r="K192" s="152"/>
      <c r="L192" s="152"/>
      <c r="M192" s="152"/>
      <c r="N192" s="156" t="e">
        <f>AVERAGE(Calculations!D193:M193)</f>
        <v>#DIV/0!</v>
      </c>
      <c r="O192" s="156" t="e">
        <f>STDEV(Calculations!D193:M193)</f>
        <v>#DIV/0!</v>
      </c>
    </row>
    <row r="193" spans="1:15" ht="12.75">
      <c r="A193" s="92"/>
      <c r="B193" s="37" t="str">
        <f>IF('Gene Table'!D193="","",'Gene Table'!D193)</f>
        <v>PCR</v>
      </c>
      <c r="C193" s="151" t="s">
        <v>375</v>
      </c>
      <c r="D193" s="152"/>
      <c r="E193" s="152"/>
      <c r="F193" s="152"/>
      <c r="G193" s="152"/>
      <c r="H193" s="152"/>
      <c r="I193" s="152"/>
      <c r="J193" s="152"/>
      <c r="K193" s="152"/>
      <c r="L193" s="152"/>
      <c r="M193" s="152"/>
      <c r="N193" s="156" t="e">
        <f>AVERAGE(Calculations!D194:M194)</f>
        <v>#DIV/0!</v>
      </c>
      <c r="O193" s="156" t="e">
        <f>STDEV(Calculations!D194:M194)</f>
        <v>#DIV/0!</v>
      </c>
    </row>
    <row r="194" spans="1:15" ht="12.75">
      <c r="A194" s="92"/>
      <c r="B194" s="37" t="str">
        <f>IF('Gene Table'!D194="","",'Gene Table'!D194)</f>
        <v>PCR</v>
      </c>
      <c r="C194" s="151" t="s">
        <v>377</v>
      </c>
      <c r="D194" s="152"/>
      <c r="E194" s="152"/>
      <c r="F194" s="152"/>
      <c r="G194" s="152"/>
      <c r="H194" s="152"/>
      <c r="I194" s="152"/>
      <c r="J194" s="152"/>
      <c r="K194" s="152"/>
      <c r="L194" s="152"/>
      <c r="M194" s="152"/>
      <c r="N194" s="156" t="e">
        <f>AVERAGE(Calculations!D195:M195)</f>
        <v>#DIV/0!</v>
      </c>
      <c r="O194" s="156" t="e">
        <f>STDEV(Calculations!D195:M195)</f>
        <v>#DIV/0!</v>
      </c>
    </row>
    <row r="195" ht="12.75" customHeight="1"/>
    <row r="291" ht="12.75" customHeight="1"/>
    <row r="387" ht="12.75" customHeight="1"/>
    <row r="483" ht="12.75" customHeight="1"/>
    <row r="579" ht="12.75" customHeight="1"/>
    <row r="675" ht="12.75" customHeight="1"/>
  </sheetData>
  <mergeCells count="11">
    <mergeCell ref="D1:O1"/>
    <mergeCell ref="R1:AA1"/>
    <mergeCell ref="Q7:AC7"/>
    <mergeCell ref="A1:A2"/>
    <mergeCell ref="A3:A98"/>
    <mergeCell ref="A99:A194"/>
    <mergeCell ref="B1:B2"/>
    <mergeCell ref="C1:C2"/>
    <mergeCell ref="Q1:Q2"/>
    <mergeCell ref="AB1:AB2"/>
    <mergeCell ref="AC1:AC2"/>
  </mergeCells>
  <conditionalFormatting sqref="D3:M194">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194"/>
  <sheetViews>
    <sheetView workbookViewId="0" topLeftCell="A1">
      <pane ySplit="2" topLeftCell="A3" activePane="bottomLeft" state="frozen"/>
      <selection pane="bottomLeft" activeCell="G196" sqref="G196"/>
    </sheetView>
  </sheetViews>
  <sheetFormatPr defaultColWidth="9.00390625" defaultRowHeight="12.75"/>
  <cols>
    <col min="1" max="1" width="7.421875" style="0" customWidth="1"/>
    <col min="2" max="2" width="16.421875" style="0" customWidth="1"/>
    <col min="3" max="3" width="5.140625" style="150" customWidth="1"/>
    <col min="4" max="15" width="6.7109375" style="0" customWidth="1"/>
    <col min="16" max="16" width="8.7109375" style="0" customWidth="1"/>
    <col min="17" max="17" width="15.7109375" style="0" customWidth="1"/>
    <col min="18" max="27" width="5.7109375" style="0" customWidth="1"/>
    <col min="28" max="29" width="6.7109375" style="0" customWidth="1"/>
  </cols>
  <sheetData>
    <row r="1" spans="1:29" ht="14.25" customHeight="1">
      <c r="A1" s="61" t="s">
        <v>3</v>
      </c>
      <c r="B1" s="72" t="s">
        <v>6</v>
      </c>
      <c r="C1" s="61" t="s">
        <v>631</v>
      </c>
      <c r="D1" s="98" t="str">
        <f>Results!E2</f>
        <v>Control Sample</v>
      </c>
      <c r="E1" s="99"/>
      <c r="F1" s="99"/>
      <c r="G1" s="99"/>
      <c r="H1" s="99"/>
      <c r="I1" s="99"/>
      <c r="J1" s="99"/>
      <c r="K1" s="99"/>
      <c r="L1" s="99"/>
      <c r="M1" s="99"/>
      <c r="N1" s="153"/>
      <c r="O1" s="154"/>
      <c r="Q1" s="60" t="s">
        <v>632</v>
      </c>
      <c r="R1" s="98" t="s">
        <v>633</v>
      </c>
      <c r="S1" s="99"/>
      <c r="T1" s="99"/>
      <c r="U1" s="99"/>
      <c r="V1" s="99"/>
      <c r="W1" s="99"/>
      <c r="X1" s="99"/>
      <c r="Y1" s="99"/>
      <c r="Z1" s="99"/>
      <c r="AA1" s="129"/>
      <c r="AB1" s="60" t="s">
        <v>634</v>
      </c>
      <c r="AC1" s="60" t="s">
        <v>635</v>
      </c>
    </row>
    <row r="2" spans="1:29" ht="12.75">
      <c r="A2" s="61"/>
      <c r="B2" s="83"/>
      <c r="C2" s="61"/>
      <c r="D2" s="33" t="s">
        <v>636</v>
      </c>
      <c r="E2" s="33" t="s">
        <v>637</v>
      </c>
      <c r="F2" s="33" t="s">
        <v>638</v>
      </c>
      <c r="G2" s="33" t="s">
        <v>639</v>
      </c>
      <c r="H2" s="33" t="s">
        <v>640</v>
      </c>
      <c r="I2" s="33" t="s">
        <v>641</v>
      </c>
      <c r="J2" s="33" t="s">
        <v>642</v>
      </c>
      <c r="K2" s="33" t="s">
        <v>643</v>
      </c>
      <c r="L2" s="33" t="s">
        <v>644</v>
      </c>
      <c r="M2" s="33" t="s">
        <v>645</v>
      </c>
      <c r="N2" s="98" t="s">
        <v>634</v>
      </c>
      <c r="O2" s="29" t="s">
        <v>646</v>
      </c>
      <c r="Q2" s="73"/>
      <c r="R2" s="33" t="s">
        <v>636</v>
      </c>
      <c r="S2" s="33" t="s">
        <v>637</v>
      </c>
      <c r="T2" s="33" t="s">
        <v>638</v>
      </c>
      <c r="U2" s="33" t="s">
        <v>639</v>
      </c>
      <c r="V2" s="33" t="s">
        <v>640</v>
      </c>
      <c r="W2" s="33" t="s">
        <v>641</v>
      </c>
      <c r="X2" s="33" t="s">
        <v>642</v>
      </c>
      <c r="Y2" s="33" t="s">
        <v>643</v>
      </c>
      <c r="Z2" s="33" t="s">
        <v>644</v>
      </c>
      <c r="AA2" s="33" t="s">
        <v>645</v>
      </c>
      <c r="AB2" s="73"/>
      <c r="AC2" s="73"/>
    </row>
    <row r="3" spans="1:29" ht="12.75">
      <c r="A3" s="92" t="str">
        <f>'Gene Table'!A3</f>
        <v>Plate 1</v>
      </c>
      <c r="B3" s="37" t="str">
        <f>IF('Gene Table'!D3="","",'Gene Table'!D3)</f>
        <v>NM_000546</v>
      </c>
      <c r="C3" s="151" t="s">
        <v>9</v>
      </c>
      <c r="D3" s="152"/>
      <c r="E3" s="152"/>
      <c r="F3" s="152"/>
      <c r="G3" s="152"/>
      <c r="H3" s="152"/>
      <c r="I3" s="152"/>
      <c r="J3" s="152"/>
      <c r="K3" s="152"/>
      <c r="L3" s="152"/>
      <c r="M3" s="152"/>
      <c r="N3" s="155" t="e">
        <f>AVERAGE(Calculations!P4:Y4)</f>
        <v>#DIV/0!</v>
      </c>
      <c r="O3" s="156" t="e">
        <f>STDEV(Calculations!P4:Y4)</f>
        <v>#DIV/0!</v>
      </c>
      <c r="Q3" s="157" t="s">
        <v>647</v>
      </c>
      <c r="R3" s="37" t="str">
        <f aca="true" t="shared" si="0" ref="R3:AA3">IF(COUNTIF(D$3:D$194,"&lt;35")=0,"",COUNTIF(D$3:D$194,"&lt;25"))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59" t="e">
        <f aca="true" t="shared" si="1" ref="AB3:AB6">AVERAGE(R3:AA3)</f>
        <v>#DIV/0!</v>
      </c>
      <c r="AC3" s="160" t="e">
        <f aca="true" t="shared" si="2" ref="AC3:AC6">STDEV(R3:AA3)</f>
        <v>#DIV/0!</v>
      </c>
    </row>
    <row r="4" spans="1:29" ht="12.75">
      <c r="A4" s="92"/>
      <c r="B4" s="37" t="str">
        <f>IF('Gene Table'!D4="","",'Gene Table'!D4)</f>
        <v>NM_000594</v>
      </c>
      <c r="C4" s="151" t="s">
        <v>13</v>
      </c>
      <c r="D4" s="152"/>
      <c r="E4" s="152"/>
      <c r="F4" s="152"/>
      <c r="G4" s="152"/>
      <c r="H4" s="152"/>
      <c r="I4" s="152"/>
      <c r="J4" s="152"/>
      <c r="K4" s="152"/>
      <c r="L4" s="152"/>
      <c r="M4" s="152"/>
      <c r="N4" s="155" t="e">
        <f>AVERAGE(Calculations!P5:Y5)</f>
        <v>#DIV/0!</v>
      </c>
      <c r="O4" s="156" t="e">
        <f>STDEV(Calculations!P5:Y5)</f>
        <v>#DIV/0!</v>
      </c>
      <c r="Q4" s="157" t="s">
        <v>648</v>
      </c>
      <c r="R4" s="37" t="str">
        <f aca="true" t="shared" si="3" ref="R4:AA4">IF(COUNTIF(D$3:D$194,"&lt;35")=0,"",COUNTIF(D$3:D$194,"&lt;30")-R3)</f>
        <v/>
      </c>
      <c r="S4" s="37" t="str">
        <f t="shared" si="3"/>
        <v/>
      </c>
      <c r="T4" s="37" t="str">
        <f t="shared" si="3"/>
        <v/>
      </c>
      <c r="U4" s="37" t="str">
        <f t="shared" si="3"/>
        <v/>
      </c>
      <c r="V4" s="37" t="str">
        <f t="shared" si="3"/>
        <v/>
      </c>
      <c r="W4" s="37" t="str">
        <f t="shared" si="3"/>
        <v/>
      </c>
      <c r="X4" s="37" t="str">
        <f t="shared" si="3"/>
        <v/>
      </c>
      <c r="Y4" s="37" t="str">
        <f t="shared" si="3"/>
        <v/>
      </c>
      <c r="Z4" s="37" t="str">
        <f t="shared" si="3"/>
        <v/>
      </c>
      <c r="AA4" s="37" t="str">
        <f t="shared" si="3"/>
        <v/>
      </c>
      <c r="AB4" s="159" t="e">
        <f t="shared" si="1"/>
        <v>#DIV/0!</v>
      </c>
      <c r="AC4" s="160" t="e">
        <f t="shared" si="2"/>
        <v>#DIV/0!</v>
      </c>
    </row>
    <row r="5" spans="1:29" ht="12.75">
      <c r="A5" s="92"/>
      <c r="B5" s="37" t="str">
        <f>IF('Gene Table'!D5="","",'Gene Table'!D5)</f>
        <v>NM_000410</v>
      </c>
      <c r="C5" s="151" t="s">
        <v>17</v>
      </c>
      <c r="D5" s="152"/>
      <c r="E5" s="152"/>
      <c r="F5" s="152"/>
      <c r="G5" s="152"/>
      <c r="H5" s="152"/>
      <c r="I5" s="152"/>
      <c r="J5" s="152"/>
      <c r="K5" s="152"/>
      <c r="L5" s="152"/>
      <c r="M5" s="152"/>
      <c r="N5" s="155" t="e">
        <f>AVERAGE(Calculations!P6:Y6)</f>
        <v>#DIV/0!</v>
      </c>
      <c r="O5" s="156" t="e">
        <f>STDEV(Calculations!P6:Y6)</f>
        <v>#DIV/0!</v>
      </c>
      <c r="Q5" s="157" t="s">
        <v>649</v>
      </c>
      <c r="R5" s="37" t="str">
        <f aca="true" t="shared" si="4" ref="R5:AA5">IF(COUNTIF(D$3:D$194,"&lt;35")=0,"",COUNTIF(D$3:D$194,"&lt;35")-SUM(R3:R4))</f>
        <v/>
      </c>
      <c r="S5" s="37" t="str">
        <f t="shared" si="4"/>
        <v/>
      </c>
      <c r="T5" s="37" t="str">
        <f t="shared" si="4"/>
        <v/>
      </c>
      <c r="U5" s="37" t="str">
        <f t="shared" si="4"/>
        <v/>
      </c>
      <c r="V5" s="37" t="str">
        <f t="shared" si="4"/>
        <v/>
      </c>
      <c r="W5" s="37" t="str">
        <f t="shared" si="4"/>
        <v/>
      </c>
      <c r="X5" s="37" t="str">
        <f t="shared" si="4"/>
        <v/>
      </c>
      <c r="Y5" s="37" t="str">
        <f t="shared" si="4"/>
        <v/>
      </c>
      <c r="Z5" s="37" t="str">
        <f t="shared" si="4"/>
        <v/>
      </c>
      <c r="AA5" s="37" t="str">
        <f t="shared" si="4"/>
        <v/>
      </c>
      <c r="AB5" s="159" t="e">
        <f t="shared" si="1"/>
        <v>#DIV/0!</v>
      </c>
      <c r="AC5" s="160" t="e">
        <f t="shared" si="2"/>
        <v>#DIV/0!</v>
      </c>
    </row>
    <row r="6" spans="1:29" ht="12.75">
      <c r="A6" s="92"/>
      <c r="B6" s="37" t="str">
        <f>IF('Gene Table'!D6="","",'Gene Table'!D6)</f>
        <v>NM_005957</v>
      </c>
      <c r="C6" s="151" t="s">
        <v>21</v>
      </c>
      <c r="D6" s="152"/>
      <c r="E6" s="152"/>
      <c r="F6" s="152"/>
      <c r="G6" s="152"/>
      <c r="H6" s="152"/>
      <c r="I6" s="152"/>
      <c r="J6" s="152"/>
      <c r="K6" s="152"/>
      <c r="L6" s="152"/>
      <c r="M6" s="152"/>
      <c r="N6" s="155" t="e">
        <f>AVERAGE(Calculations!P7:Y7)</f>
        <v>#DIV/0!</v>
      </c>
      <c r="O6" s="156" t="e">
        <f>STDEV(Calculations!P7:Y7)</f>
        <v>#DIV/0!</v>
      </c>
      <c r="Q6" s="157" t="s">
        <v>650</v>
      </c>
      <c r="R6" s="37" t="str">
        <f aca="true" t="shared" si="5" ref="R6:AA6">IF(COUNTIF(D$3:D$194,"&lt;40")=0,"",COUNTIF(D$3:D$194,"N/A")+COUNTBLANK(D$3:D$194)+COUNTIF(D$3:D$194,"&gt;=35")+COUNTIF(D$3:D$194,"=0")+COUNTIF(D$3:D$194,"Undetermined"))</f>
        <v/>
      </c>
      <c r="S6" s="37" t="str">
        <f t="shared" si="5"/>
        <v/>
      </c>
      <c r="T6" s="37" t="str">
        <f t="shared" si="5"/>
        <v/>
      </c>
      <c r="U6" s="37" t="str">
        <f t="shared" si="5"/>
        <v/>
      </c>
      <c r="V6" s="37" t="str">
        <f t="shared" si="5"/>
        <v/>
      </c>
      <c r="W6" s="37" t="str">
        <f t="shared" si="5"/>
        <v/>
      </c>
      <c r="X6" s="37" t="str">
        <f t="shared" si="5"/>
        <v/>
      </c>
      <c r="Y6" s="37" t="str">
        <f t="shared" si="5"/>
        <v/>
      </c>
      <c r="Z6" s="37" t="str">
        <f t="shared" si="5"/>
        <v/>
      </c>
      <c r="AA6" s="37" t="str">
        <f t="shared" si="5"/>
        <v/>
      </c>
      <c r="AB6" s="159" t="e">
        <f t="shared" si="1"/>
        <v>#DIV/0!</v>
      </c>
      <c r="AC6" s="160" t="e">
        <f t="shared" si="2"/>
        <v>#DIV/0!</v>
      </c>
    </row>
    <row r="7" spans="1:29" ht="16.5">
      <c r="A7" s="92"/>
      <c r="B7" s="37" t="str">
        <f>IF('Gene Table'!D7="","",'Gene Table'!D7)</f>
        <v>NM_000572</v>
      </c>
      <c r="C7" s="151" t="s">
        <v>25</v>
      </c>
      <c r="D7" s="152"/>
      <c r="E7" s="152"/>
      <c r="F7" s="152"/>
      <c r="G7" s="152"/>
      <c r="H7" s="152"/>
      <c r="I7" s="152"/>
      <c r="J7" s="152"/>
      <c r="K7" s="152"/>
      <c r="L7" s="152"/>
      <c r="M7" s="152"/>
      <c r="N7" s="155" t="e">
        <f>AVERAGE(Calculations!P8:Y8)</f>
        <v>#DIV/0!</v>
      </c>
      <c r="O7" s="156" t="e">
        <f>STDEV(Calculations!P8:Y8)</f>
        <v>#DIV/0!</v>
      </c>
      <c r="Q7" s="98" t="s">
        <v>651</v>
      </c>
      <c r="R7" s="99"/>
      <c r="S7" s="99"/>
      <c r="T7" s="99"/>
      <c r="U7" s="99"/>
      <c r="V7" s="99"/>
      <c r="W7" s="99"/>
      <c r="X7" s="99"/>
      <c r="Y7" s="99"/>
      <c r="Z7" s="99"/>
      <c r="AA7" s="99"/>
      <c r="AB7" s="99"/>
      <c r="AC7" s="129"/>
    </row>
    <row r="8" spans="1:29" ht="12.75">
      <c r="A8" s="92"/>
      <c r="B8" s="37" t="str">
        <f>IF('Gene Table'!D8="","",'Gene Table'!D8)</f>
        <v>NM_000576</v>
      </c>
      <c r="C8" s="151" t="s">
        <v>29</v>
      </c>
      <c r="D8" s="152"/>
      <c r="E8" s="152"/>
      <c r="F8" s="152"/>
      <c r="G8" s="152"/>
      <c r="H8" s="152"/>
      <c r="I8" s="152"/>
      <c r="J8" s="152"/>
      <c r="K8" s="152"/>
      <c r="L8" s="152"/>
      <c r="M8" s="152"/>
      <c r="N8" s="155" t="e">
        <f>AVERAGE(Calculations!P9:Y9)</f>
        <v>#DIV/0!</v>
      </c>
      <c r="O8" s="156" t="e">
        <f>STDEV(Calculations!P9:Y9)</f>
        <v>#DIV/0!</v>
      </c>
      <c r="Q8" s="157" t="s">
        <v>647</v>
      </c>
      <c r="R8" s="158" t="str">
        <f aca="true" t="shared" si="6" ref="R8:AB8">IF(R3="","",R3/SUM(R$3:R$6))</f>
        <v/>
      </c>
      <c r="S8" s="158" t="str">
        <f t="shared" si="6"/>
        <v/>
      </c>
      <c r="T8" s="158" t="str">
        <f t="shared" si="6"/>
        <v/>
      </c>
      <c r="U8" s="158" t="str">
        <f t="shared" si="6"/>
        <v/>
      </c>
      <c r="V8" s="158" t="str">
        <f t="shared" si="6"/>
        <v/>
      </c>
      <c r="W8" s="158" t="str">
        <f t="shared" si="6"/>
        <v/>
      </c>
      <c r="X8" s="158" t="str">
        <f t="shared" si="6"/>
        <v/>
      </c>
      <c r="Y8" s="158" t="str">
        <f t="shared" si="6"/>
        <v/>
      </c>
      <c r="Z8" s="158" t="str">
        <f t="shared" si="6"/>
        <v/>
      </c>
      <c r="AA8" s="161" t="str">
        <f t="shared" si="6"/>
        <v/>
      </c>
      <c r="AB8" s="162" t="e">
        <f t="shared" si="6"/>
        <v>#DIV/0!</v>
      </c>
      <c r="AC8" s="162" t="e">
        <f aca="true" t="shared" si="7" ref="AC8:AC11">STDEV(R8:AA8)</f>
        <v>#DIV/0!</v>
      </c>
    </row>
    <row r="9" spans="1:29" ht="12.75">
      <c r="A9" s="92"/>
      <c r="B9" s="37" t="str">
        <f>IF('Gene Table'!D9="","",'Gene Table'!D9)</f>
        <v>NM_000015</v>
      </c>
      <c r="C9" s="151" t="s">
        <v>33</v>
      </c>
      <c r="D9" s="152"/>
      <c r="E9" s="152"/>
      <c r="F9" s="152"/>
      <c r="G9" s="152"/>
      <c r="H9" s="152"/>
      <c r="I9" s="152"/>
      <c r="J9" s="152"/>
      <c r="K9" s="152"/>
      <c r="L9" s="152"/>
      <c r="M9" s="152"/>
      <c r="N9" s="155" t="e">
        <f>AVERAGE(Calculations!P10:Y10)</f>
        <v>#DIV/0!</v>
      </c>
      <c r="O9" s="156" t="e">
        <f>STDEV(Calculations!P10:Y10)</f>
        <v>#DIV/0!</v>
      </c>
      <c r="Q9" s="157" t="s">
        <v>648</v>
      </c>
      <c r="R9" s="158" t="str">
        <f aca="true" t="shared" si="8" ref="R9:AB9">IF(R4="","",R4/SUM(R$3:R$6))</f>
        <v/>
      </c>
      <c r="S9" s="158" t="str">
        <f t="shared" si="8"/>
        <v/>
      </c>
      <c r="T9" s="158" t="str">
        <f t="shared" si="8"/>
        <v/>
      </c>
      <c r="U9" s="158" t="str">
        <f t="shared" si="8"/>
        <v/>
      </c>
      <c r="V9" s="158" t="str">
        <f t="shared" si="8"/>
        <v/>
      </c>
      <c r="W9" s="158" t="str">
        <f t="shared" si="8"/>
        <v/>
      </c>
      <c r="X9" s="158" t="str">
        <f t="shared" si="8"/>
        <v/>
      </c>
      <c r="Y9" s="158" t="str">
        <f t="shared" si="8"/>
        <v/>
      </c>
      <c r="Z9" s="158" t="str">
        <f t="shared" si="8"/>
        <v/>
      </c>
      <c r="AA9" s="161" t="str">
        <f t="shared" si="8"/>
        <v/>
      </c>
      <c r="AB9" s="162" t="e">
        <f t="shared" si="8"/>
        <v>#DIV/0!</v>
      </c>
      <c r="AC9" s="162" t="e">
        <f t="shared" si="7"/>
        <v>#DIV/0!</v>
      </c>
    </row>
    <row r="10" spans="1:29" ht="12.75">
      <c r="A10" s="92"/>
      <c r="B10" s="37" t="str">
        <f>IF('Gene Table'!D10="","",'Gene Table'!D10)</f>
        <v>NM_006297</v>
      </c>
      <c r="C10" s="151" t="s">
        <v>37</v>
      </c>
      <c r="D10" s="152"/>
      <c r="E10" s="152"/>
      <c r="F10" s="152"/>
      <c r="G10" s="152"/>
      <c r="H10" s="152"/>
      <c r="I10" s="152"/>
      <c r="J10" s="152"/>
      <c r="K10" s="152"/>
      <c r="L10" s="152"/>
      <c r="M10" s="152"/>
      <c r="N10" s="155" t="e">
        <f>AVERAGE(Calculations!P11:Y11)</f>
        <v>#DIV/0!</v>
      </c>
      <c r="O10" s="156" t="e">
        <f>STDEV(Calculations!P11:Y11)</f>
        <v>#DIV/0!</v>
      </c>
      <c r="Q10" s="157" t="s">
        <v>649</v>
      </c>
      <c r="R10" s="158" t="str">
        <f aca="true" t="shared" si="9" ref="R10:AB10">IF(R5="","",R5/SUM(R$3:R$6))</f>
        <v/>
      </c>
      <c r="S10" s="158" t="str">
        <f t="shared" si="9"/>
        <v/>
      </c>
      <c r="T10" s="158" t="str">
        <f t="shared" si="9"/>
        <v/>
      </c>
      <c r="U10" s="158" t="str">
        <f t="shared" si="9"/>
        <v/>
      </c>
      <c r="V10" s="158" t="str">
        <f t="shared" si="9"/>
        <v/>
      </c>
      <c r="W10" s="158" t="str">
        <f t="shared" si="9"/>
        <v/>
      </c>
      <c r="X10" s="158" t="str">
        <f t="shared" si="9"/>
        <v/>
      </c>
      <c r="Y10" s="158" t="str">
        <f t="shared" si="9"/>
        <v/>
      </c>
      <c r="Z10" s="158" t="str">
        <f t="shared" si="9"/>
        <v/>
      </c>
      <c r="AA10" s="161" t="str">
        <f t="shared" si="9"/>
        <v/>
      </c>
      <c r="AB10" s="162" t="e">
        <f t="shared" si="9"/>
        <v>#DIV/0!</v>
      </c>
      <c r="AC10" s="162" t="e">
        <f t="shared" si="7"/>
        <v>#DIV/0!</v>
      </c>
    </row>
    <row r="11" spans="1:29" ht="12.75">
      <c r="A11" s="92"/>
      <c r="B11" s="37" t="str">
        <f>IF('Gene Table'!D11="","",'Gene Table'!D11)</f>
        <v>NM_000660</v>
      </c>
      <c r="C11" s="151" t="s">
        <v>41</v>
      </c>
      <c r="D11" s="152"/>
      <c r="E11" s="152"/>
      <c r="F11" s="152"/>
      <c r="G11" s="152"/>
      <c r="H11" s="152"/>
      <c r="I11" s="152"/>
      <c r="J11" s="152"/>
      <c r="K11" s="152"/>
      <c r="L11" s="152"/>
      <c r="M11" s="152"/>
      <c r="N11" s="155" t="e">
        <f>AVERAGE(Calculations!P12:Y12)</f>
        <v>#DIV/0!</v>
      </c>
      <c r="O11" s="156" t="e">
        <f>STDEV(Calculations!P12:Y12)</f>
        <v>#DIV/0!</v>
      </c>
      <c r="Q11" s="157" t="s">
        <v>650</v>
      </c>
      <c r="R11" s="158" t="str">
        <f aca="true" t="shared" si="10" ref="R11:AB11">IF(R6="","",R6/SUM(R$3:R$6))</f>
        <v/>
      </c>
      <c r="S11" s="158" t="str">
        <f t="shared" si="10"/>
        <v/>
      </c>
      <c r="T11" s="158" t="str">
        <f t="shared" si="10"/>
        <v/>
      </c>
      <c r="U11" s="158" t="str">
        <f t="shared" si="10"/>
        <v/>
      </c>
      <c r="V11" s="158" t="str">
        <f t="shared" si="10"/>
        <v/>
      </c>
      <c r="W11" s="158" t="str">
        <f t="shared" si="10"/>
        <v/>
      </c>
      <c r="X11" s="158" t="str">
        <f t="shared" si="10"/>
        <v/>
      </c>
      <c r="Y11" s="158" t="str">
        <f t="shared" si="10"/>
        <v/>
      </c>
      <c r="Z11" s="158" t="str">
        <f t="shared" si="10"/>
        <v/>
      </c>
      <c r="AA11" s="161" t="str">
        <f t="shared" si="10"/>
        <v/>
      </c>
      <c r="AB11" s="162" t="e">
        <f t="shared" si="10"/>
        <v>#DIV/0!</v>
      </c>
      <c r="AC11" s="162" t="e">
        <f t="shared" si="7"/>
        <v>#DIV/0!</v>
      </c>
    </row>
    <row r="12" spans="1:15" ht="12.75">
      <c r="A12" s="92"/>
      <c r="B12" s="37" t="str">
        <f>IF('Gene Table'!D12="","",'Gene Table'!D12)</f>
        <v>NM_019077</v>
      </c>
      <c r="C12" s="151" t="s">
        <v>45</v>
      </c>
      <c r="D12" s="152"/>
      <c r="E12" s="152"/>
      <c r="F12" s="152"/>
      <c r="G12" s="152"/>
      <c r="H12" s="152"/>
      <c r="I12" s="152"/>
      <c r="J12" s="152"/>
      <c r="K12" s="152"/>
      <c r="L12" s="152"/>
      <c r="M12" s="152"/>
      <c r="N12" s="155" t="e">
        <f>AVERAGE(Calculations!P13:Y13)</f>
        <v>#DIV/0!</v>
      </c>
      <c r="O12" s="156" t="e">
        <f>STDEV(Calculations!P13:Y13)</f>
        <v>#DIV/0!</v>
      </c>
    </row>
    <row r="13" spans="1:15" ht="12.75">
      <c r="A13" s="92"/>
      <c r="B13" s="37" t="str">
        <f>IF('Gene Table'!D13="","",'Gene Table'!D13)</f>
        <v>NM_000773</v>
      </c>
      <c r="C13" s="151" t="s">
        <v>49</v>
      </c>
      <c r="D13" s="152"/>
      <c r="E13" s="152"/>
      <c r="F13" s="152"/>
      <c r="G13" s="152"/>
      <c r="H13" s="152"/>
      <c r="I13" s="152"/>
      <c r="J13" s="152"/>
      <c r="K13" s="152"/>
      <c r="L13" s="152"/>
      <c r="M13" s="152"/>
      <c r="N13" s="155" t="e">
        <f>AVERAGE(Calculations!P14:Y14)</f>
        <v>#DIV/0!</v>
      </c>
      <c r="O13" s="156" t="e">
        <f>STDEV(Calculations!P14:Y14)</f>
        <v>#DIV/0!</v>
      </c>
    </row>
    <row r="14" spans="1:15" ht="12.75">
      <c r="A14" s="92"/>
      <c r="B14" s="37" t="str">
        <f>IF('Gene Table'!D14="","",'Gene Table'!D14)</f>
        <v>NM_000499</v>
      </c>
      <c r="C14" s="151" t="s">
        <v>53</v>
      </c>
      <c r="D14" s="152"/>
      <c r="E14" s="152"/>
      <c r="F14" s="152"/>
      <c r="G14" s="152"/>
      <c r="H14" s="152"/>
      <c r="I14" s="152"/>
      <c r="J14" s="152"/>
      <c r="K14" s="152"/>
      <c r="L14" s="152"/>
      <c r="M14" s="152"/>
      <c r="N14" s="155" t="e">
        <f>AVERAGE(Calculations!P15:Y15)</f>
        <v>#DIV/0!</v>
      </c>
      <c r="O14" s="156" t="e">
        <f>STDEV(Calculations!P15:Y15)</f>
        <v>#DIV/0!</v>
      </c>
    </row>
    <row r="15" spans="1:15" ht="12.75">
      <c r="A15" s="92"/>
      <c r="B15" s="37" t="str">
        <f>IF('Gene Table'!D15="","",'Gene Table'!D15)</f>
        <v>BC008403</v>
      </c>
      <c r="C15" s="151" t="s">
        <v>57</v>
      </c>
      <c r="D15" s="152"/>
      <c r="E15" s="152"/>
      <c r="F15" s="152"/>
      <c r="G15" s="152"/>
      <c r="H15" s="152"/>
      <c r="I15" s="152"/>
      <c r="J15" s="152"/>
      <c r="K15" s="152"/>
      <c r="L15" s="152"/>
      <c r="M15" s="152"/>
      <c r="N15" s="155" t="e">
        <f>AVERAGE(Calculations!P16:Y16)</f>
        <v>#DIV/0!</v>
      </c>
      <c r="O15" s="156" t="e">
        <f>STDEV(Calculations!P16:Y16)</f>
        <v>#DIV/0!</v>
      </c>
    </row>
    <row r="16" spans="1:15" ht="12.75">
      <c r="A16" s="92"/>
      <c r="B16" s="37" t="str">
        <f>IF('Gene Table'!D16="","",'Gene Table'!D16)</f>
        <v>NM_000600</v>
      </c>
      <c r="C16" s="151" t="s">
        <v>61</v>
      </c>
      <c r="D16" s="152"/>
      <c r="E16" s="152"/>
      <c r="F16" s="152"/>
      <c r="G16" s="152"/>
      <c r="H16" s="152"/>
      <c r="I16" s="152"/>
      <c r="J16" s="152"/>
      <c r="K16" s="152"/>
      <c r="L16" s="152"/>
      <c r="M16" s="152"/>
      <c r="N16" s="155" t="e">
        <f>AVERAGE(Calculations!P17:Y17)</f>
        <v>#DIV/0!</v>
      </c>
      <c r="O16" s="156" t="e">
        <f>STDEV(Calculations!P17:Y17)</f>
        <v>#DIV/0!</v>
      </c>
    </row>
    <row r="17" spans="1:15" ht="12.75">
      <c r="A17" s="92"/>
      <c r="B17" s="37" t="str">
        <f>IF('Gene Table'!D17="","",'Gene Table'!D17)</f>
        <v>NM_004994</v>
      </c>
      <c r="C17" s="151" t="s">
        <v>65</v>
      </c>
      <c r="D17" s="152"/>
      <c r="E17" s="152"/>
      <c r="F17" s="152"/>
      <c r="G17" s="152"/>
      <c r="H17" s="152"/>
      <c r="I17" s="152"/>
      <c r="J17" s="152"/>
      <c r="K17" s="152"/>
      <c r="L17" s="152"/>
      <c r="M17" s="152"/>
      <c r="N17" s="155" t="e">
        <f>AVERAGE(Calculations!P18:Y18)</f>
        <v>#DIV/0!</v>
      </c>
      <c r="O17" s="156" t="e">
        <f>STDEV(Calculations!P18:Y18)</f>
        <v>#DIV/0!</v>
      </c>
    </row>
    <row r="18" spans="1:15" ht="12.75">
      <c r="A18" s="92"/>
      <c r="B18" s="37" t="str">
        <f>IF('Gene Table'!D18="","",'Gene Table'!D18)</f>
        <v>NM_002392</v>
      </c>
      <c r="C18" s="151" t="s">
        <v>69</v>
      </c>
      <c r="D18" s="152"/>
      <c r="E18" s="152"/>
      <c r="F18" s="152"/>
      <c r="G18" s="152"/>
      <c r="H18" s="152"/>
      <c r="I18" s="152"/>
      <c r="J18" s="152"/>
      <c r="K18" s="152"/>
      <c r="L18" s="152"/>
      <c r="M18" s="152"/>
      <c r="N18" s="155" t="e">
        <f>AVERAGE(Calculations!P19:Y19)</f>
        <v>#DIV/0!</v>
      </c>
      <c r="O18" s="156" t="e">
        <f>STDEV(Calculations!P19:Y19)</f>
        <v>#DIV/0!</v>
      </c>
    </row>
    <row r="19" spans="1:15" ht="12.75">
      <c r="A19" s="92"/>
      <c r="B19" s="37" t="str">
        <f>IF('Gene Table'!D19="","",'Gene Table'!D19)</f>
        <v>NM_001562</v>
      </c>
      <c r="C19" s="151" t="s">
        <v>73</v>
      </c>
      <c r="D19" s="152"/>
      <c r="E19" s="152"/>
      <c r="F19" s="152"/>
      <c r="G19" s="152"/>
      <c r="H19" s="152"/>
      <c r="I19" s="152"/>
      <c r="J19" s="152"/>
      <c r="K19" s="152"/>
      <c r="L19" s="152"/>
      <c r="M19" s="152"/>
      <c r="N19" s="155" t="e">
        <f>AVERAGE(Calculations!P20:Y20)</f>
        <v>#DIV/0!</v>
      </c>
      <c r="O19" s="156" t="e">
        <f>STDEV(Calculations!P20:Y20)</f>
        <v>#DIV/0!</v>
      </c>
    </row>
    <row r="20" spans="1:15" ht="12.75">
      <c r="A20" s="92"/>
      <c r="B20" s="37" t="str">
        <f>IF('Gene Table'!D20="","",'Gene Table'!D20)</f>
        <v>NM_000690</v>
      </c>
      <c r="C20" s="151" t="s">
        <v>77</v>
      </c>
      <c r="D20" s="152"/>
      <c r="E20" s="152"/>
      <c r="F20" s="152"/>
      <c r="G20" s="152"/>
      <c r="H20" s="152"/>
      <c r="I20" s="152"/>
      <c r="J20" s="152"/>
      <c r="K20" s="152"/>
      <c r="L20" s="152"/>
      <c r="M20" s="152"/>
      <c r="N20" s="155" t="e">
        <f>AVERAGE(Calculations!P21:Y21)</f>
        <v>#DIV/0!</v>
      </c>
      <c r="O20" s="156" t="e">
        <f>STDEV(Calculations!P21:Y21)</f>
        <v>#DIV/0!</v>
      </c>
    </row>
    <row r="21" spans="1:15" ht="12.75">
      <c r="A21" s="92"/>
      <c r="B21" s="37" t="str">
        <f>IF('Gene Table'!D21="","",'Gene Table'!D21)</f>
        <v>NM_000120</v>
      </c>
      <c r="C21" s="151" t="s">
        <v>81</v>
      </c>
      <c r="D21" s="152"/>
      <c r="E21" s="152"/>
      <c r="F21" s="152"/>
      <c r="G21" s="152"/>
      <c r="H21" s="152"/>
      <c r="I21" s="152"/>
      <c r="J21" s="152"/>
      <c r="K21" s="152"/>
      <c r="L21" s="152"/>
      <c r="M21" s="152"/>
      <c r="N21" s="155" t="e">
        <f>AVERAGE(Calculations!P22:Y22)</f>
        <v>#DIV/0!</v>
      </c>
      <c r="O21" s="156" t="e">
        <f>STDEV(Calculations!P22:Y22)</f>
        <v>#DIV/0!</v>
      </c>
    </row>
    <row r="22" spans="1:15" ht="12.75">
      <c r="A22" s="92"/>
      <c r="B22" s="37" t="str">
        <f>IF('Gene Table'!D22="","",'Gene Table'!D22)</f>
        <v>NM_001963</v>
      </c>
      <c r="C22" s="151" t="s">
        <v>85</v>
      </c>
      <c r="D22" s="152"/>
      <c r="E22" s="152"/>
      <c r="F22" s="152"/>
      <c r="G22" s="152"/>
      <c r="H22" s="152"/>
      <c r="I22" s="152"/>
      <c r="J22" s="152"/>
      <c r="K22" s="152"/>
      <c r="L22" s="152"/>
      <c r="M22" s="152"/>
      <c r="N22" s="155" t="e">
        <f>AVERAGE(Calculations!P23:Y23)</f>
        <v>#DIV/0!</v>
      </c>
      <c r="O22" s="156" t="e">
        <f>STDEV(Calculations!P23:Y23)</f>
        <v>#DIV/0!</v>
      </c>
    </row>
    <row r="23" spans="1:15" ht="12.75">
      <c r="A23" s="92"/>
      <c r="B23" s="37" t="str">
        <f>IF('Gene Table'!D23="","",'Gene Table'!D23)</f>
        <v>NM_000662</v>
      </c>
      <c r="C23" s="151" t="s">
        <v>89</v>
      </c>
      <c r="D23" s="152"/>
      <c r="E23" s="152"/>
      <c r="F23" s="152"/>
      <c r="G23" s="152"/>
      <c r="H23" s="152"/>
      <c r="I23" s="152"/>
      <c r="J23" s="152"/>
      <c r="K23" s="152"/>
      <c r="L23" s="152"/>
      <c r="M23" s="152"/>
      <c r="N23" s="155" t="e">
        <f>AVERAGE(Calculations!P24:Y24)</f>
        <v>#DIV/0!</v>
      </c>
      <c r="O23" s="156" t="e">
        <f>STDEV(Calculations!P24:Y24)</f>
        <v>#DIV/0!</v>
      </c>
    </row>
    <row r="24" spans="1:15" ht="12.75">
      <c r="A24" s="92"/>
      <c r="B24" s="37" t="str">
        <f>IF('Gene Table'!D24="","",'Gene Table'!D24)</f>
        <v>NM_004628</v>
      </c>
      <c r="C24" s="151" t="s">
        <v>93</v>
      </c>
      <c r="D24" s="152"/>
      <c r="E24" s="152"/>
      <c r="F24" s="152"/>
      <c r="G24" s="152"/>
      <c r="H24" s="152"/>
      <c r="I24" s="152"/>
      <c r="J24" s="152"/>
      <c r="K24" s="152"/>
      <c r="L24" s="152"/>
      <c r="M24" s="152"/>
      <c r="N24" s="155" t="e">
        <f>AVERAGE(Calculations!P25:Y25)</f>
        <v>#DIV/0!</v>
      </c>
      <c r="O24" s="156" t="e">
        <f>STDEV(Calculations!P25:Y25)</f>
        <v>#DIV/0!</v>
      </c>
    </row>
    <row r="25" spans="1:15" ht="12.75">
      <c r="A25" s="92"/>
      <c r="B25" s="37" t="str">
        <f>IF('Gene Table'!D25="","",'Gene Table'!D25)</f>
        <v>NM_000636</v>
      </c>
      <c r="C25" s="151" t="s">
        <v>97</v>
      </c>
      <c r="D25" s="152"/>
      <c r="E25" s="152"/>
      <c r="F25" s="152"/>
      <c r="G25" s="152"/>
      <c r="H25" s="152"/>
      <c r="I25" s="152"/>
      <c r="J25" s="152"/>
      <c r="K25" s="152"/>
      <c r="L25" s="152"/>
      <c r="M25" s="152"/>
      <c r="N25" s="155" t="e">
        <f>AVERAGE(Calculations!P26:Y26)</f>
        <v>#DIV/0!</v>
      </c>
      <c r="O25" s="156" t="e">
        <f>STDEV(Calculations!P26:Y26)</f>
        <v>#DIV/0!</v>
      </c>
    </row>
    <row r="26" spans="1:15" ht="12.75">
      <c r="A26" s="92"/>
      <c r="B26" s="37" t="str">
        <f>IF('Gene Table'!D26="","",'Gene Table'!D26)</f>
        <v>NM_001033886</v>
      </c>
      <c r="C26" s="151" t="s">
        <v>101</v>
      </c>
      <c r="D26" s="152"/>
      <c r="E26" s="152"/>
      <c r="F26" s="152"/>
      <c r="G26" s="152"/>
      <c r="H26" s="152"/>
      <c r="I26" s="152"/>
      <c r="J26" s="152"/>
      <c r="K26" s="152"/>
      <c r="L26" s="152"/>
      <c r="M26" s="152"/>
      <c r="N26" s="155" t="e">
        <f>AVERAGE(Calculations!P27:Y27)</f>
        <v>#DIV/0!</v>
      </c>
      <c r="O26" s="156" t="e">
        <f>STDEV(Calculations!P27:Y27)</f>
        <v>#DIV/0!</v>
      </c>
    </row>
    <row r="27" spans="1:15" ht="12.75">
      <c r="A27" s="92"/>
      <c r="B27" s="37" t="str">
        <f>IF('Gene Table'!D27="","",'Gene Table'!D27)</f>
        <v>NM_053056</v>
      </c>
      <c r="C27" s="151" t="s">
        <v>105</v>
      </c>
      <c r="D27" s="152"/>
      <c r="E27" s="152"/>
      <c r="F27" s="152"/>
      <c r="G27" s="152"/>
      <c r="H27" s="152"/>
      <c r="I27" s="152"/>
      <c r="J27" s="152"/>
      <c r="K27" s="152"/>
      <c r="L27" s="152"/>
      <c r="M27" s="152"/>
      <c r="N27" s="155" t="e">
        <f>AVERAGE(Calculations!P28:Y28)</f>
        <v>#DIV/0!</v>
      </c>
      <c r="O27" s="156" t="e">
        <f>STDEV(Calculations!P28:Y28)</f>
        <v>#DIV/0!</v>
      </c>
    </row>
    <row r="28" spans="1:15" ht="12.75">
      <c r="A28" s="92"/>
      <c r="B28" s="37" t="str">
        <f>IF('Gene Table'!D28="","",'Gene Table'!D28)</f>
        <v>NM_002422</v>
      </c>
      <c r="C28" s="151" t="s">
        <v>109</v>
      </c>
      <c r="D28" s="152"/>
      <c r="E28" s="152"/>
      <c r="F28" s="152"/>
      <c r="G28" s="152"/>
      <c r="H28" s="152"/>
      <c r="I28" s="152"/>
      <c r="J28" s="152"/>
      <c r="K28" s="152"/>
      <c r="L28" s="152"/>
      <c r="M28" s="152"/>
      <c r="N28" s="155" t="e">
        <f>AVERAGE(Calculations!P29:Y29)</f>
        <v>#DIV/0!</v>
      </c>
      <c r="O28" s="156" t="e">
        <f>STDEV(Calculations!P29:Y29)</f>
        <v>#DIV/0!</v>
      </c>
    </row>
    <row r="29" spans="1:15" ht="12.75">
      <c r="A29" s="92"/>
      <c r="B29" s="37" t="str">
        <f>IF('Gene Table'!D29="","",'Gene Table'!D29)</f>
        <v>NM_002421</v>
      </c>
      <c r="C29" s="151" t="s">
        <v>113</v>
      </c>
      <c r="D29" s="152"/>
      <c r="E29" s="152"/>
      <c r="F29" s="152"/>
      <c r="G29" s="152"/>
      <c r="H29" s="152"/>
      <c r="I29" s="152"/>
      <c r="J29" s="152"/>
      <c r="K29" s="152"/>
      <c r="L29" s="152"/>
      <c r="M29" s="152"/>
      <c r="N29" s="155" t="e">
        <f>AVERAGE(Calculations!P30:Y30)</f>
        <v>#DIV/0!</v>
      </c>
      <c r="O29" s="156" t="e">
        <f>STDEV(Calculations!P30:Y30)</f>
        <v>#DIV/0!</v>
      </c>
    </row>
    <row r="30" spans="1:15" ht="12.75">
      <c r="A30" s="92"/>
      <c r="B30" s="37" t="str">
        <f>IF('Gene Table'!D30="","",'Gene Table'!D30)</f>
        <v>NM_000044</v>
      </c>
      <c r="C30" s="151" t="s">
        <v>117</v>
      </c>
      <c r="D30" s="152"/>
      <c r="E30" s="152"/>
      <c r="F30" s="152"/>
      <c r="G30" s="152"/>
      <c r="H30" s="152"/>
      <c r="I30" s="152"/>
      <c r="J30" s="152"/>
      <c r="K30" s="152"/>
      <c r="L30" s="152"/>
      <c r="M30" s="152"/>
      <c r="N30" s="155" t="e">
        <f>AVERAGE(Calculations!P31:Y31)</f>
        <v>#DIV/0!</v>
      </c>
      <c r="O30" s="156" t="e">
        <f>STDEV(Calculations!P31:Y31)</f>
        <v>#DIV/0!</v>
      </c>
    </row>
    <row r="31" spans="1:15" ht="12.75">
      <c r="A31" s="92"/>
      <c r="B31" s="37" t="str">
        <f>IF('Gene Table'!D31="","",'Gene Table'!D31)</f>
        <v>NM_000882</v>
      </c>
      <c r="C31" s="151" t="s">
        <v>121</v>
      </c>
      <c r="D31" s="152"/>
      <c r="E31" s="152"/>
      <c r="F31" s="152"/>
      <c r="G31" s="152"/>
      <c r="H31" s="152"/>
      <c r="I31" s="152"/>
      <c r="J31" s="152"/>
      <c r="K31" s="152"/>
      <c r="L31" s="152"/>
      <c r="M31" s="152"/>
      <c r="N31" s="155" t="e">
        <f>AVERAGE(Calculations!P32:Y32)</f>
        <v>#DIV/0!</v>
      </c>
      <c r="O31" s="156" t="e">
        <f>STDEV(Calculations!P32:Y32)</f>
        <v>#DIV/0!</v>
      </c>
    </row>
    <row r="32" spans="1:15" ht="12.75">
      <c r="A32" s="92"/>
      <c r="B32" s="37" t="str">
        <f>IF('Gene Table'!D32="","",'Gene Table'!D32)</f>
        <v>NM_000577</v>
      </c>
      <c r="C32" s="151" t="s">
        <v>125</v>
      </c>
      <c r="D32" s="152"/>
      <c r="E32" s="152"/>
      <c r="F32" s="152"/>
      <c r="G32" s="152"/>
      <c r="H32" s="152"/>
      <c r="I32" s="152"/>
      <c r="J32" s="152"/>
      <c r="K32" s="152"/>
      <c r="L32" s="152"/>
      <c r="M32" s="152"/>
      <c r="N32" s="155" t="e">
        <f>AVERAGE(Calculations!P33:Y33)</f>
        <v>#DIV/0!</v>
      </c>
      <c r="O32" s="156" t="e">
        <f>STDEV(Calculations!P33:Y33)</f>
        <v>#DIV/0!</v>
      </c>
    </row>
    <row r="33" spans="1:15" ht="12.75">
      <c r="A33" s="92"/>
      <c r="B33" s="37" t="str">
        <f>IF('Gene Table'!D33="","",'Gene Table'!D33)</f>
        <v>NM_005228</v>
      </c>
      <c r="C33" s="151" t="s">
        <v>129</v>
      </c>
      <c r="D33" s="152"/>
      <c r="E33" s="152"/>
      <c r="F33" s="152"/>
      <c r="G33" s="152"/>
      <c r="H33" s="152"/>
      <c r="I33" s="152"/>
      <c r="J33" s="152"/>
      <c r="K33" s="152"/>
      <c r="L33" s="152"/>
      <c r="M33" s="152"/>
      <c r="N33" s="155" t="e">
        <f>AVERAGE(Calculations!P34:Y34)</f>
        <v>#DIV/0!</v>
      </c>
      <c r="O33" s="156" t="e">
        <f>STDEV(Calculations!P34:Y34)</f>
        <v>#DIV/0!</v>
      </c>
    </row>
    <row r="34" spans="1:15" ht="12.75">
      <c r="A34" s="92"/>
      <c r="B34" s="37" t="str">
        <f>IF('Gene Table'!D34="","",'Gene Table'!D34)</f>
        <v>NM_000754</v>
      </c>
      <c r="C34" s="151" t="s">
        <v>133</v>
      </c>
      <c r="D34" s="152"/>
      <c r="E34" s="152"/>
      <c r="F34" s="152"/>
      <c r="G34" s="152"/>
      <c r="H34" s="152"/>
      <c r="I34" s="152"/>
      <c r="J34" s="152"/>
      <c r="K34" s="152"/>
      <c r="L34" s="152"/>
      <c r="M34" s="152"/>
      <c r="N34" s="155" t="e">
        <f>AVERAGE(Calculations!P35:Y35)</f>
        <v>#DIV/0!</v>
      </c>
      <c r="O34" s="156" t="e">
        <f>STDEV(Calculations!P35:Y35)</f>
        <v>#DIV/0!</v>
      </c>
    </row>
    <row r="35" spans="1:15" ht="12.75">
      <c r="A35" s="92"/>
      <c r="B35" s="37" t="str">
        <f>IF('Gene Table'!D35="","",'Gene Table'!D35)</f>
        <v>NM_021027</v>
      </c>
      <c r="C35" s="151" t="s">
        <v>137</v>
      </c>
      <c r="D35" s="152"/>
      <c r="E35" s="152"/>
      <c r="F35" s="152"/>
      <c r="G35" s="152"/>
      <c r="H35" s="152"/>
      <c r="I35" s="152"/>
      <c r="J35" s="152"/>
      <c r="K35" s="152"/>
      <c r="L35" s="152"/>
      <c r="M35" s="152"/>
      <c r="N35" s="155" t="e">
        <f>AVERAGE(Calculations!P36:Y36)</f>
        <v>#DIV/0!</v>
      </c>
      <c r="O35" s="156" t="e">
        <f>STDEV(Calculations!P36:Y36)</f>
        <v>#DIV/0!</v>
      </c>
    </row>
    <row r="36" spans="1:15" ht="12.75">
      <c r="A36" s="92"/>
      <c r="B36" s="37" t="str">
        <f>IF('Gene Table'!D36="","",'Gene Table'!D36)</f>
        <v>NM_001254</v>
      </c>
      <c r="C36" s="151" t="s">
        <v>141</v>
      </c>
      <c r="D36" s="152"/>
      <c r="E36" s="152"/>
      <c r="F36" s="152"/>
      <c r="G36" s="152"/>
      <c r="H36" s="152"/>
      <c r="I36" s="152"/>
      <c r="J36" s="152"/>
      <c r="K36" s="152"/>
      <c r="L36" s="152"/>
      <c r="M36" s="152"/>
      <c r="N36" s="155" t="e">
        <f>AVERAGE(Calculations!P37:Y37)</f>
        <v>#DIV/0!</v>
      </c>
      <c r="O36" s="156" t="e">
        <f>STDEV(Calculations!P37:Y37)</f>
        <v>#DIV/0!</v>
      </c>
    </row>
    <row r="37" spans="1:15" ht="12.75">
      <c r="A37" s="92"/>
      <c r="B37" s="37" t="str">
        <f>IF('Gene Table'!D37="","",'Gene Table'!D37)</f>
        <v>NM_001008540</v>
      </c>
      <c r="C37" s="151" t="s">
        <v>145</v>
      </c>
      <c r="D37" s="152"/>
      <c r="E37" s="152"/>
      <c r="F37" s="152"/>
      <c r="G37" s="152"/>
      <c r="H37" s="152"/>
      <c r="I37" s="152"/>
      <c r="J37" s="152"/>
      <c r="K37" s="152"/>
      <c r="L37" s="152"/>
      <c r="M37" s="152"/>
      <c r="N37" s="155" t="e">
        <f>AVERAGE(Calculations!P38:Y38)</f>
        <v>#DIV/0!</v>
      </c>
      <c r="O37" s="156" t="e">
        <f>STDEV(Calculations!P38:Y38)</f>
        <v>#DIV/0!</v>
      </c>
    </row>
    <row r="38" spans="1:15" ht="12.75">
      <c r="A38" s="92"/>
      <c r="B38" s="37" t="str">
        <f>IF('Gene Table'!D38="","",'Gene Table'!D38)</f>
        <v>NM_001025366</v>
      </c>
      <c r="C38" s="151" t="s">
        <v>149</v>
      </c>
      <c r="D38" s="152"/>
      <c r="E38" s="152"/>
      <c r="F38" s="152"/>
      <c r="G38" s="152"/>
      <c r="H38" s="152"/>
      <c r="I38" s="152"/>
      <c r="J38" s="152"/>
      <c r="K38" s="152"/>
      <c r="L38" s="152"/>
      <c r="M38" s="152"/>
      <c r="N38" s="155" t="e">
        <f>AVERAGE(Calculations!P39:Y39)</f>
        <v>#DIV/0!</v>
      </c>
      <c r="O38" s="156" t="e">
        <f>STDEV(Calculations!P39:Y39)</f>
        <v>#DIV/0!</v>
      </c>
    </row>
    <row r="39" spans="1:15" ht="12.75">
      <c r="A39" s="92"/>
      <c r="B39" s="37" t="str">
        <f>IF('Gene Table'!D39="","",'Gene Table'!D39)</f>
        <v>NM_001071</v>
      </c>
      <c r="C39" s="151" t="s">
        <v>153</v>
      </c>
      <c r="D39" s="152"/>
      <c r="E39" s="152"/>
      <c r="F39" s="152"/>
      <c r="G39" s="152"/>
      <c r="H39" s="152"/>
      <c r="I39" s="152"/>
      <c r="J39" s="152"/>
      <c r="K39" s="152"/>
      <c r="L39" s="152"/>
      <c r="M39" s="152"/>
      <c r="N39" s="155" t="e">
        <f>AVERAGE(Calculations!P40:Y40)</f>
        <v>#DIV/0!</v>
      </c>
      <c r="O39" s="156" t="e">
        <f>STDEV(Calculations!P40:Y40)</f>
        <v>#DIV/0!</v>
      </c>
    </row>
    <row r="40" spans="1:15" ht="12.75">
      <c r="A40" s="92"/>
      <c r="B40" s="37" t="str">
        <f>IF('Gene Table'!D40="","",'Gene Table'!D40)</f>
        <v>NM_020529</v>
      </c>
      <c r="C40" s="151" t="s">
        <v>157</v>
      </c>
      <c r="D40" s="152"/>
      <c r="E40" s="152"/>
      <c r="F40" s="152"/>
      <c r="G40" s="152"/>
      <c r="H40" s="152"/>
      <c r="I40" s="152"/>
      <c r="J40" s="152"/>
      <c r="K40" s="152"/>
      <c r="L40" s="152"/>
      <c r="M40" s="152"/>
      <c r="N40" s="155" t="e">
        <f>AVERAGE(Calculations!P41:Y41)</f>
        <v>#DIV/0!</v>
      </c>
      <c r="O40" s="156" t="e">
        <f>STDEV(Calculations!P41:Y41)</f>
        <v>#DIV/0!</v>
      </c>
    </row>
    <row r="41" spans="1:15" ht="12.75">
      <c r="A41" s="92"/>
      <c r="B41" s="37" t="str">
        <f>IF('Gene Table'!D41="","",'Gene Table'!D41)</f>
        <v>NM_003998</v>
      </c>
      <c r="C41" s="151" t="s">
        <v>161</v>
      </c>
      <c r="D41" s="152"/>
      <c r="E41" s="152"/>
      <c r="F41" s="152"/>
      <c r="G41" s="152"/>
      <c r="H41" s="152"/>
      <c r="I41" s="152"/>
      <c r="J41" s="152"/>
      <c r="K41" s="152"/>
      <c r="L41" s="152"/>
      <c r="M41" s="152"/>
      <c r="N41" s="155" t="e">
        <f>AVERAGE(Calculations!P42:Y42)</f>
        <v>#DIV/0!</v>
      </c>
      <c r="O41" s="156" t="e">
        <f>STDEV(Calculations!P42:Y42)</f>
        <v>#DIV/0!</v>
      </c>
    </row>
    <row r="42" spans="1:15" ht="12.75">
      <c r="A42" s="92"/>
      <c r="B42" s="37" t="str">
        <f>IF('Gene Table'!D42="","",'Gene Table'!D42)</f>
        <v>NM_000250</v>
      </c>
      <c r="C42" s="151" t="s">
        <v>165</v>
      </c>
      <c r="D42" s="152"/>
      <c r="E42" s="152"/>
      <c r="F42" s="152"/>
      <c r="G42" s="152"/>
      <c r="H42" s="152"/>
      <c r="I42" s="152"/>
      <c r="J42" s="152"/>
      <c r="K42" s="152"/>
      <c r="L42" s="152"/>
      <c r="M42" s="152"/>
      <c r="N42" s="155" t="e">
        <f>AVERAGE(Calculations!P43:Y43)</f>
        <v>#DIV/0!</v>
      </c>
      <c r="O42" s="156" t="e">
        <f>STDEV(Calculations!P43:Y43)</f>
        <v>#DIV/0!</v>
      </c>
    </row>
    <row r="43" spans="1:15" ht="12.75">
      <c r="A43" s="92"/>
      <c r="B43" s="37" t="str">
        <f>IF('Gene Table'!D43="","",'Gene Table'!D43)</f>
        <v>NM_004530</v>
      </c>
      <c r="C43" s="151" t="s">
        <v>169</v>
      </c>
      <c r="D43" s="152"/>
      <c r="E43" s="152"/>
      <c r="F43" s="152"/>
      <c r="G43" s="152"/>
      <c r="H43" s="152"/>
      <c r="I43" s="152"/>
      <c r="J43" s="152"/>
      <c r="K43" s="152"/>
      <c r="L43" s="152"/>
      <c r="M43" s="152"/>
      <c r="N43" s="155" t="e">
        <f>AVERAGE(Calculations!P44:Y44)</f>
        <v>#DIV/0!</v>
      </c>
      <c r="O43" s="156" t="e">
        <f>STDEV(Calculations!P44:Y44)</f>
        <v>#DIV/0!</v>
      </c>
    </row>
    <row r="44" spans="1:15" ht="12.75">
      <c r="A44" s="92"/>
      <c r="B44" s="37" t="str">
        <f>IF('Gene Table'!D44="","",'Gene Table'!D44)</f>
        <v>NM_004985</v>
      </c>
      <c r="C44" s="151" t="s">
        <v>173</v>
      </c>
      <c r="D44" s="152"/>
      <c r="E44" s="152"/>
      <c r="F44" s="152"/>
      <c r="G44" s="152"/>
      <c r="H44" s="152"/>
      <c r="I44" s="152"/>
      <c r="J44" s="152"/>
      <c r="K44" s="152"/>
      <c r="L44" s="152"/>
      <c r="M44" s="152"/>
      <c r="N44" s="155" t="e">
        <f>AVERAGE(Calculations!P45:Y45)</f>
        <v>#DIV/0!</v>
      </c>
      <c r="O44" s="156" t="e">
        <f>STDEV(Calculations!P45:Y45)</f>
        <v>#DIV/0!</v>
      </c>
    </row>
    <row r="45" spans="1:15" ht="12.75">
      <c r="A45" s="92"/>
      <c r="B45" s="37" t="str">
        <f>IF('Gene Table'!D45="","",'Gene Table'!D45)</f>
        <v>NM_000589</v>
      </c>
      <c r="C45" s="151" t="s">
        <v>177</v>
      </c>
      <c r="D45" s="152"/>
      <c r="E45" s="152"/>
      <c r="F45" s="152"/>
      <c r="G45" s="152"/>
      <c r="H45" s="152"/>
      <c r="I45" s="152"/>
      <c r="J45" s="152"/>
      <c r="K45" s="152"/>
      <c r="L45" s="152"/>
      <c r="M45" s="152"/>
      <c r="N45" s="155" t="e">
        <f>AVERAGE(Calculations!P46:Y46)</f>
        <v>#DIV/0!</v>
      </c>
      <c r="O45" s="156" t="e">
        <f>STDEV(Calculations!P46:Y46)</f>
        <v>#DIV/0!</v>
      </c>
    </row>
    <row r="46" spans="1:15" ht="12.75">
      <c r="A46" s="92"/>
      <c r="B46" s="37" t="str">
        <f>IF('Gene Table'!D46="","",'Gene Table'!D46)</f>
        <v>NM_000618</v>
      </c>
      <c r="C46" s="151" t="s">
        <v>181</v>
      </c>
      <c r="D46" s="152"/>
      <c r="E46" s="152"/>
      <c r="F46" s="152"/>
      <c r="G46" s="152"/>
      <c r="H46" s="152"/>
      <c r="I46" s="152"/>
      <c r="J46" s="152"/>
      <c r="K46" s="152"/>
      <c r="L46" s="152"/>
      <c r="M46" s="152"/>
      <c r="N46" s="155" t="e">
        <f>AVERAGE(Calculations!P47:Y47)</f>
        <v>#DIV/0!</v>
      </c>
      <c r="O46" s="156" t="e">
        <f>STDEV(Calculations!P47:Y47)</f>
        <v>#DIV/0!</v>
      </c>
    </row>
    <row r="47" spans="1:15" ht="12.75">
      <c r="A47" s="92"/>
      <c r="B47" s="37" t="str">
        <f>IF('Gene Table'!D47="","",'Gene Table'!D47)</f>
        <v>NM_000629</v>
      </c>
      <c r="C47" s="151" t="s">
        <v>185</v>
      </c>
      <c r="D47" s="152"/>
      <c r="E47" s="152"/>
      <c r="F47" s="152"/>
      <c r="G47" s="152"/>
      <c r="H47" s="152"/>
      <c r="I47" s="152"/>
      <c r="J47" s="152"/>
      <c r="K47" s="152"/>
      <c r="L47" s="152"/>
      <c r="M47" s="152"/>
      <c r="N47" s="155" t="e">
        <f>AVERAGE(Calculations!P48:Y48)</f>
        <v>#DIV/0!</v>
      </c>
      <c r="O47" s="156" t="e">
        <f>STDEV(Calculations!P48:Y48)</f>
        <v>#DIV/0!</v>
      </c>
    </row>
    <row r="48" spans="1:15" ht="12.75">
      <c r="A48" s="92"/>
      <c r="B48" s="37" t="str">
        <f>IF('Gene Table'!D48="","",'Gene Table'!D48)</f>
        <v>NM_000849</v>
      </c>
      <c r="C48" s="151" t="s">
        <v>189</v>
      </c>
      <c r="D48" s="152"/>
      <c r="E48" s="152"/>
      <c r="F48" s="152"/>
      <c r="G48" s="152"/>
      <c r="H48" s="152"/>
      <c r="I48" s="152"/>
      <c r="J48" s="152"/>
      <c r="K48" s="152"/>
      <c r="L48" s="152"/>
      <c r="M48" s="152"/>
      <c r="N48" s="155" t="e">
        <f>AVERAGE(Calculations!P49:Y49)</f>
        <v>#DIV/0!</v>
      </c>
      <c r="O48" s="156" t="e">
        <f>STDEV(Calculations!P49:Y49)</f>
        <v>#DIV/0!</v>
      </c>
    </row>
    <row r="49" spans="1:15" ht="12.75">
      <c r="A49" s="92"/>
      <c r="B49" s="37" t="str">
        <f>IF('Gene Table'!D49="","",'Gene Table'!D49)</f>
        <v>NM_000400</v>
      </c>
      <c r="C49" s="151" t="s">
        <v>193</v>
      </c>
      <c r="D49" s="152"/>
      <c r="E49" s="152"/>
      <c r="F49" s="152"/>
      <c r="G49" s="152"/>
      <c r="H49" s="152"/>
      <c r="I49" s="152"/>
      <c r="J49" s="152"/>
      <c r="K49" s="152"/>
      <c r="L49" s="152"/>
      <c r="M49" s="152"/>
      <c r="N49" s="155" t="e">
        <f>AVERAGE(Calculations!P50:Y50)</f>
        <v>#DIV/0!</v>
      </c>
      <c r="O49" s="156" t="e">
        <f>STDEV(Calculations!P50:Y50)</f>
        <v>#DIV/0!</v>
      </c>
    </row>
    <row r="50" spans="1:15" ht="12.75">
      <c r="A50" s="92"/>
      <c r="B50" s="37" t="str">
        <f>IF('Gene Table'!D50="","",'Gene Table'!D50)</f>
        <v>NM_000102</v>
      </c>
      <c r="C50" s="151" t="s">
        <v>197</v>
      </c>
      <c r="D50" s="152"/>
      <c r="E50" s="152"/>
      <c r="F50" s="152"/>
      <c r="G50" s="152"/>
      <c r="H50" s="152"/>
      <c r="I50" s="152"/>
      <c r="J50" s="152"/>
      <c r="K50" s="152"/>
      <c r="L50" s="152"/>
      <c r="M50" s="152"/>
      <c r="N50" s="155" t="e">
        <f>AVERAGE(Calculations!P51:Y51)</f>
        <v>#DIV/0!</v>
      </c>
      <c r="O50" s="156" t="e">
        <f>STDEV(Calculations!P51:Y51)</f>
        <v>#DIV/0!</v>
      </c>
    </row>
    <row r="51" spans="1:15" ht="12.75">
      <c r="A51" s="92"/>
      <c r="B51" s="37" t="str">
        <f>IF('Gene Table'!D51="","",'Gene Table'!D51)</f>
        <v>NM_000106</v>
      </c>
      <c r="C51" s="151" t="s">
        <v>201</v>
      </c>
      <c r="D51" s="152"/>
      <c r="E51" s="152"/>
      <c r="F51" s="152"/>
      <c r="G51" s="152"/>
      <c r="H51" s="152"/>
      <c r="I51" s="152"/>
      <c r="J51" s="152"/>
      <c r="K51" s="152"/>
      <c r="L51" s="152"/>
      <c r="M51" s="152"/>
      <c r="N51" s="155" t="e">
        <f>AVERAGE(Calculations!P52:Y52)</f>
        <v>#DIV/0!</v>
      </c>
      <c r="O51" s="156" t="e">
        <f>STDEV(Calculations!P52:Y52)</f>
        <v>#DIV/0!</v>
      </c>
    </row>
    <row r="52" spans="1:15" ht="12.75">
      <c r="A52" s="92"/>
      <c r="B52" s="37" t="str">
        <f>IF('Gene Table'!D52="","",'Gene Table'!D52)</f>
        <v>NM_000769</v>
      </c>
      <c r="C52" s="151" t="s">
        <v>205</v>
      </c>
      <c r="D52" s="152"/>
      <c r="E52" s="152"/>
      <c r="F52" s="152"/>
      <c r="G52" s="152"/>
      <c r="H52" s="152"/>
      <c r="I52" s="152"/>
      <c r="J52" s="152"/>
      <c r="K52" s="152"/>
      <c r="L52" s="152"/>
      <c r="M52" s="152"/>
      <c r="N52" s="155" t="e">
        <f>AVERAGE(Calculations!P53:Y53)</f>
        <v>#DIV/0!</v>
      </c>
      <c r="O52" s="156" t="e">
        <f>STDEV(Calculations!P53:Y53)</f>
        <v>#DIV/0!</v>
      </c>
    </row>
    <row r="53" spans="1:15" ht="12.75">
      <c r="A53" s="92"/>
      <c r="B53" s="37" t="str">
        <f>IF('Gene Table'!D53="","",'Gene Table'!D53)</f>
        <v>NM_000104</v>
      </c>
      <c r="C53" s="151" t="s">
        <v>209</v>
      </c>
      <c r="D53" s="152"/>
      <c r="E53" s="152"/>
      <c r="F53" s="152"/>
      <c r="G53" s="152"/>
      <c r="H53" s="152"/>
      <c r="I53" s="152"/>
      <c r="J53" s="152"/>
      <c r="K53" s="152"/>
      <c r="L53" s="152"/>
      <c r="M53" s="152"/>
      <c r="N53" s="155" t="e">
        <f>AVERAGE(Calculations!P54:Y54)</f>
        <v>#DIV/0!</v>
      </c>
      <c r="O53" s="156" t="e">
        <f>STDEV(Calculations!P54:Y54)</f>
        <v>#DIV/0!</v>
      </c>
    </row>
    <row r="54" spans="1:15" ht="12.75">
      <c r="A54" s="92"/>
      <c r="B54" s="37" t="str">
        <f>IF('Gene Table'!D54="","",'Gene Table'!D54)</f>
        <v>NM_001037631</v>
      </c>
      <c r="C54" s="151" t="s">
        <v>213</v>
      </c>
      <c r="D54" s="152"/>
      <c r="E54" s="152"/>
      <c r="F54" s="152"/>
      <c r="G54" s="152"/>
      <c r="H54" s="152"/>
      <c r="I54" s="152"/>
      <c r="J54" s="152"/>
      <c r="K54" s="152"/>
      <c r="L54" s="152"/>
      <c r="M54" s="152"/>
      <c r="N54" s="155" t="e">
        <f>AVERAGE(Calculations!P55:Y55)</f>
        <v>#DIV/0!</v>
      </c>
      <c r="O54" s="156" t="e">
        <f>STDEV(Calculations!P55:Y55)</f>
        <v>#DIV/0!</v>
      </c>
    </row>
    <row r="55" spans="1:15" ht="12.75">
      <c r="A55" s="92"/>
      <c r="B55" s="37" t="str">
        <f>IF('Gene Table'!D55="","",'Gene Table'!D55)</f>
        <v>NM_000579</v>
      </c>
      <c r="C55" s="151" t="s">
        <v>217</v>
      </c>
      <c r="D55" s="152"/>
      <c r="E55" s="152"/>
      <c r="F55" s="152"/>
      <c r="G55" s="152"/>
      <c r="H55" s="152"/>
      <c r="I55" s="152"/>
      <c r="J55" s="152"/>
      <c r="K55" s="152"/>
      <c r="L55" s="152"/>
      <c r="M55" s="152"/>
      <c r="N55" s="155" t="e">
        <f>AVERAGE(Calculations!P56:Y56)</f>
        <v>#DIV/0!</v>
      </c>
      <c r="O55" s="156" t="e">
        <f>STDEV(Calculations!P56:Y56)</f>
        <v>#DIV/0!</v>
      </c>
    </row>
    <row r="56" spans="1:15" ht="12.75">
      <c r="A56" s="92"/>
      <c r="B56" s="37" t="str">
        <f>IF('Gene Table'!D56="","",'Gene Table'!D56)</f>
        <v>NM_002542</v>
      </c>
      <c r="C56" s="151" t="s">
        <v>221</v>
      </c>
      <c r="D56" s="152"/>
      <c r="E56" s="152"/>
      <c r="F56" s="152"/>
      <c r="G56" s="152"/>
      <c r="H56" s="152"/>
      <c r="I56" s="152"/>
      <c r="J56" s="152"/>
      <c r="K56" s="152"/>
      <c r="L56" s="152"/>
      <c r="M56" s="152"/>
      <c r="N56" s="155" t="e">
        <f>AVERAGE(Calculations!P57:Y57)</f>
        <v>#DIV/0!</v>
      </c>
      <c r="O56" s="156" t="e">
        <f>STDEV(Calculations!P57:Y57)</f>
        <v>#DIV/0!</v>
      </c>
    </row>
    <row r="57" spans="1:15" ht="12.75">
      <c r="A57" s="92"/>
      <c r="B57" s="37" t="str">
        <f>IF('Gene Table'!D57="","",'Gene Table'!D57)</f>
        <v>NM_000123</v>
      </c>
      <c r="C57" s="151" t="s">
        <v>225</v>
      </c>
      <c r="D57" s="152"/>
      <c r="E57" s="152"/>
      <c r="F57" s="152"/>
      <c r="G57" s="152"/>
      <c r="H57" s="152"/>
      <c r="I57" s="152"/>
      <c r="J57" s="152"/>
      <c r="K57" s="152"/>
      <c r="L57" s="152"/>
      <c r="M57" s="152"/>
      <c r="N57" s="155" t="e">
        <f>AVERAGE(Calculations!P58:Y58)</f>
        <v>#DIV/0!</v>
      </c>
      <c r="O57" s="156" t="e">
        <f>STDEV(Calculations!P58:Y58)</f>
        <v>#DIV/0!</v>
      </c>
    </row>
    <row r="58" spans="1:15" ht="12.75">
      <c r="A58" s="92"/>
      <c r="B58" s="37" t="str">
        <f>IF('Gene Table'!D58="","",'Gene Table'!D58)</f>
        <v>NM_006892</v>
      </c>
      <c r="C58" s="151" t="s">
        <v>229</v>
      </c>
      <c r="D58" s="152"/>
      <c r="E58" s="152"/>
      <c r="F58" s="152"/>
      <c r="G58" s="152"/>
      <c r="H58" s="152"/>
      <c r="I58" s="152"/>
      <c r="J58" s="152"/>
      <c r="K58" s="152"/>
      <c r="L58" s="152"/>
      <c r="M58" s="152"/>
      <c r="N58" s="155" t="e">
        <f>AVERAGE(Calculations!P59:Y59)</f>
        <v>#DIV/0!</v>
      </c>
      <c r="O58" s="156" t="e">
        <f>STDEV(Calculations!P59:Y59)</f>
        <v>#DIV/0!</v>
      </c>
    </row>
    <row r="59" spans="1:15" ht="12.75">
      <c r="A59" s="92"/>
      <c r="B59" s="37" t="str">
        <f>IF('Gene Table'!D59="","",'Gene Table'!D59)</f>
        <v>NM_000903</v>
      </c>
      <c r="C59" s="151" t="s">
        <v>233</v>
      </c>
      <c r="D59" s="152"/>
      <c r="E59" s="152"/>
      <c r="F59" s="152"/>
      <c r="G59" s="152"/>
      <c r="H59" s="152"/>
      <c r="I59" s="152"/>
      <c r="J59" s="152"/>
      <c r="K59" s="152"/>
      <c r="L59" s="152"/>
      <c r="M59" s="152"/>
      <c r="N59" s="155" t="e">
        <f>AVERAGE(Calculations!P60:Y60)</f>
        <v>#DIV/0!</v>
      </c>
      <c r="O59" s="156" t="e">
        <f>STDEV(Calculations!P60:Y60)</f>
        <v>#DIV/0!</v>
      </c>
    </row>
    <row r="60" spans="1:15" ht="12.75">
      <c r="A60" s="92"/>
      <c r="B60" s="37" t="str">
        <f>IF('Gene Table'!D60="","",'Gene Table'!D60)</f>
        <v>NM_001033</v>
      </c>
      <c r="C60" s="151" t="s">
        <v>237</v>
      </c>
      <c r="D60" s="152"/>
      <c r="E60" s="152"/>
      <c r="F60" s="152"/>
      <c r="G60" s="152"/>
      <c r="H60" s="152"/>
      <c r="I60" s="152"/>
      <c r="J60" s="152"/>
      <c r="K60" s="152"/>
      <c r="L60" s="152"/>
      <c r="M60" s="152"/>
      <c r="N60" s="155" t="e">
        <f>AVERAGE(Calculations!P61:Y61)</f>
        <v>#DIV/0!</v>
      </c>
      <c r="O60" s="156" t="e">
        <f>STDEV(Calculations!P61:Y61)</f>
        <v>#DIV/0!</v>
      </c>
    </row>
    <row r="61" spans="1:15" ht="12.75">
      <c r="A61" s="92"/>
      <c r="B61" s="37" t="str">
        <f>IF('Gene Table'!D61="","",'Gene Table'!D61)</f>
        <v>NM_001300</v>
      </c>
      <c r="C61" s="151" t="s">
        <v>241</v>
      </c>
      <c r="D61" s="152"/>
      <c r="E61" s="152"/>
      <c r="F61" s="152"/>
      <c r="G61" s="152"/>
      <c r="H61" s="152"/>
      <c r="I61" s="152"/>
      <c r="J61" s="152"/>
      <c r="K61" s="152"/>
      <c r="L61" s="152"/>
      <c r="M61" s="152"/>
      <c r="N61" s="155" t="e">
        <f>AVERAGE(Calculations!P62:Y62)</f>
        <v>#DIV/0!</v>
      </c>
      <c r="O61" s="156" t="e">
        <f>STDEV(Calculations!P62:Y62)</f>
        <v>#DIV/0!</v>
      </c>
    </row>
    <row r="62" spans="1:15" ht="12.75">
      <c r="A62" s="92"/>
      <c r="B62" s="37" t="str">
        <f>IF('Gene Table'!D62="","",'Gene Table'!D62)</f>
        <v>NM_001076</v>
      </c>
      <c r="C62" s="151" t="s">
        <v>245</v>
      </c>
      <c r="D62" s="152"/>
      <c r="E62" s="152"/>
      <c r="F62" s="152"/>
      <c r="G62" s="152"/>
      <c r="H62" s="152"/>
      <c r="I62" s="152"/>
      <c r="J62" s="152"/>
      <c r="K62" s="152"/>
      <c r="L62" s="152"/>
      <c r="M62" s="152"/>
      <c r="N62" s="155" t="e">
        <f>AVERAGE(Calculations!P63:Y63)</f>
        <v>#DIV/0!</v>
      </c>
      <c r="O62" s="156" t="e">
        <f>STDEV(Calculations!P63:Y63)</f>
        <v>#DIV/0!</v>
      </c>
    </row>
    <row r="63" spans="1:15" ht="12.75">
      <c r="A63" s="92"/>
      <c r="B63" s="37" t="str">
        <f>IF('Gene Table'!D63="","",'Gene Table'!D63)</f>
        <v>NM_004360</v>
      </c>
      <c r="C63" s="151" t="s">
        <v>249</v>
      </c>
      <c r="D63" s="152"/>
      <c r="E63" s="152"/>
      <c r="F63" s="152"/>
      <c r="G63" s="152"/>
      <c r="H63" s="152"/>
      <c r="I63" s="152"/>
      <c r="J63" s="152"/>
      <c r="K63" s="152"/>
      <c r="L63" s="152"/>
      <c r="M63" s="152"/>
      <c r="N63" s="155" t="e">
        <f>AVERAGE(Calculations!P64:Y64)</f>
        <v>#DIV/0!</v>
      </c>
      <c r="O63" s="156" t="e">
        <f>STDEV(Calculations!P64:Y64)</f>
        <v>#DIV/0!</v>
      </c>
    </row>
    <row r="64" spans="1:15" ht="12.75">
      <c r="A64" s="92"/>
      <c r="B64" s="37" t="str">
        <f>IF('Gene Table'!D64="","",'Gene Table'!D64)</f>
        <v>NM_014805</v>
      </c>
      <c r="C64" s="151" t="s">
        <v>253</v>
      </c>
      <c r="D64" s="152"/>
      <c r="E64" s="152"/>
      <c r="F64" s="152"/>
      <c r="G64" s="152"/>
      <c r="H64" s="152"/>
      <c r="I64" s="152"/>
      <c r="J64" s="152"/>
      <c r="K64" s="152"/>
      <c r="L64" s="152"/>
      <c r="M64" s="152"/>
      <c r="N64" s="155" t="e">
        <f>AVERAGE(Calculations!P65:Y65)</f>
        <v>#DIV/0!</v>
      </c>
      <c r="O64" s="156" t="e">
        <f>STDEV(Calculations!P65:Y65)</f>
        <v>#DIV/0!</v>
      </c>
    </row>
    <row r="65" spans="1:15" ht="12.75">
      <c r="A65" s="92"/>
      <c r="B65" s="37" t="str">
        <f>IF('Gene Table'!D65="","",'Gene Table'!D65)</f>
        <v>NM_014779</v>
      </c>
      <c r="C65" s="151" t="s">
        <v>257</v>
      </c>
      <c r="D65" s="152"/>
      <c r="E65" s="152"/>
      <c r="F65" s="152"/>
      <c r="G65" s="152"/>
      <c r="H65" s="152"/>
      <c r="I65" s="152"/>
      <c r="J65" s="152"/>
      <c r="K65" s="152"/>
      <c r="L65" s="152"/>
      <c r="M65" s="152"/>
      <c r="N65" s="155" t="e">
        <f>AVERAGE(Calculations!P66:Y66)</f>
        <v>#DIV/0!</v>
      </c>
      <c r="O65" s="156" t="e">
        <f>STDEV(Calculations!P66:Y66)</f>
        <v>#DIV/0!</v>
      </c>
    </row>
    <row r="66" spans="1:15" ht="12.75">
      <c r="A66" s="92"/>
      <c r="B66" s="37" t="str">
        <f>IF('Gene Table'!D66="","",'Gene Table'!D66)</f>
        <v>NM_004356</v>
      </c>
      <c r="C66" s="151" t="s">
        <v>261</v>
      </c>
      <c r="D66" s="152"/>
      <c r="E66" s="152"/>
      <c r="F66" s="152"/>
      <c r="G66" s="152"/>
      <c r="H66" s="152"/>
      <c r="I66" s="152"/>
      <c r="J66" s="152"/>
      <c r="K66" s="152"/>
      <c r="L66" s="152"/>
      <c r="M66" s="152"/>
      <c r="N66" s="155" t="e">
        <f>AVERAGE(Calculations!P67:Y67)</f>
        <v>#DIV/0!</v>
      </c>
      <c r="O66" s="156" t="e">
        <f>STDEV(Calculations!P67:Y67)</f>
        <v>#DIV/0!</v>
      </c>
    </row>
    <row r="67" spans="1:15" ht="12.75">
      <c r="A67" s="92"/>
      <c r="B67" s="37" t="str">
        <f>IF('Gene Table'!D67="","",'Gene Table'!D67)</f>
        <v>NM_014707</v>
      </c>
      <c r="C67" s="151" t="s">
        <v>265</v>
      </c>
      <c r="D67" s="152"/>
      <c r="E67" s="152"/>
      <c r="F67" s="152"/>
      <c r="G67" s="152"/>
      <c r="H67" s="152"/>
      <c r="I67" s="152"/>
      <c r="J67" s="152"/>
      <c r="K67" s="152"/>
      <c r="L67" s="152"/>
      <c r="M67" s="152"/>
      <c r="N67" s="155" t="e">
        <f>AVERAGE(Calculations!P68:Y68)</f>
        <v>#DIV/0!</v>
      </c>
      <c r="O67" s="156" t="e">
        <f>STDEV(Calculations!P68:Y68)</f>
        <v>#DIV/0!</v>
      </c>
    </row>
    <row r="68" spans="1:15" ht="12.75">
      <c r="A68" s="92"/>
      <c r="B68" s="37" t="str">
        <f>IF('Gene Table'!D68="","",'Gene Table'!D68)</f>
        <v>NM_001778</v>
      </c>
      <c r="C68" s="151" t="s">
        <v>269</v>
      </c>
      <c r="D68" s="152"/>
      <c r="E68" s="152"/>
      <c r="F68" s="152"/>
      <c r="G68" s="152"/>
      <c r="H68" s="152"/>
      <c r="I68" s="152"/>
      <c r="J68" s="152"/>
      <c r="K68" s="152"/>
      <c r="L68" s="152"/>
      <c r="M68" s="152"/>
      <c r="N68" s="155" t="e">
        <f>AVERAGE(Calculations!P69:Y69)</f>
        <v>#DIV/0!</v>
      </c>
      <c r="O68" s="156" t="e">
        <f>STDEV(Calculations!P69:Y69)</f>
        <v>#DIV/0!</v>
      </c>
    </row>
    <row r="69" spans="1:15" ht="12.75">
      <c r="A69" s="92"/>
      <c r="B69" s="37" t="str">
        <f>IF('Gene Table'!D69="","",'Gene Table'!D69)</f>
        <v>NM_004832</v>
      </c>
      <c r="C69" s="151" t="s">
        <v>273</v>
      </c>
      <c r="D69" s="152"/>
      <c r="E69" s="152"/>
      <c r="F69" s="152"/>
      <c r="G69" s="152"/>
      <c r="H69" s="152"/>
      <c r="I69" s="152"/>
      <c r="J69" s="152"/>
      <c r="K69" s="152"/>
      <c r="L69" s="152"/>
      <c r="M69" s="152"/>
      <c r="N69" s="155" t="e">
        <f>AVERAGE(Calculations!P70:Y70)</f>
        <v>#DIV/0!</v>
      </c>
      <c r="O69" s="156" t="e">
        <f>STDEV(Calculations!P70:Y70)</f>
        <v>#DIV/0!</v>
      </c>
    </row>
    <row r="70" spans="1:15" ht="12.75">
      <c r="A70" s="92"/>
      <c r="B70" s="37" t="str">
        <f>IF('Gene Table'!D70="","",'Gene Table'!D70)</f>
        <v>NM_005191</v>
      </c>
      <c r="C70" s="151" t="s">
        <v>277</v>
      </c>
      <c r="D70" s="152"/>
      <c r="E70" s="152"/>
      <c r="F70" s="152"/>
      <c r="G70" s="152"/>
      <c r="H70" s="152"/>
      <c r="I70" s="152"/>
      <c r="J70" s="152"/>
      <c r="K70" s="152"/>
      <c r="L70" s="152"/>
      <c r="M70" s="152"/>
      <c r="N70" s="155" t="e">
        <f>AVERAGE(Calculations!P71:Y71)</f>
        <v>#DIV/0!</v>
      </c>
      <c r="O70" s="156" t="e">
        <f>STDEV(Calculations!P71:Y71)</f>
        <v>#DIV/0!</v>
      </c>
    </row>
    <row r="71" spans="1:15" ht="12.75">
      <c r="A71" s="92"/>
      <c r="B71" s="37" t="str">
        <f>IF('Gene Table'!D71="","",'Gene Table'!D71)</f>
        <v>NM_004810</v>
      </c>
      <c r="C71" s="151" t="s">
        <v>281</v>
      </c>
      <c r="D71" s="152"/>
      <c r="E71" s="152"/>
      <c r="F71" s="152"/>
      <c r="G71" s="152"/>
      <c r="H71" s="152"/>
      <c r="I71" s="152"/>
      <c r="J71" s="152"/>
      <c r="K71" s="152"/>
      <c r="L71" s="152"/>
      <c r="M71" s="152"/>
      <c r="N71" s="155" t="e">
        <f>AVERAGE(Calculations!P72:Y72)</f>
        <v>#DIV/0!</v>
      </c>
      <c r="O71" s="156" t="e">
        <f>STDEV(Calculations!P72:Y72)</f>
        <v>#DIV/0!</v>
      </c>
    </row>
    <row r="72" spans="1:15" ht="12.75">
      <c r="A72" s="92"/>
      <c r="B72" s="37" t="str">
        <f>IF('Gene Table'!D72="","",'Gene Table'!D72)</f>
        <v>NM_130785</v>
      </c>
      <c r="C72" s="151" t="s">
        <v>285</v>
      </c>
      <c r="D72" s="152"/>
      <c r="E72" s="152"/>
      <c r="F72" s="152"/>
      <c r="G72" s="152"/>
      <c r="H72" s="152"/>
      <c r="I72" s="152"/>
      <c r="J72" s="152"/>
      <c r="K72" s="152"/>
      <c r="L72" s="152"/>
      <c r="M72" s="152"/>
      <c r="N72" s="155" t="e">
        <f>AVERAGE(Calculations!P73:Y73)</f>
        <v>#DIV/0!</v>
      </c>
      <c r="O72" s="156" t="e">
        <f>STDEV(Calculations!P73:Y73)</f>
        <v>#DIV/0!</v>
      </c>
    </row>
    <row r="73" spans="1:15" ht="12.75">
      <c r="A73" s="92"/>
      <c r="B73" s="37" t="str">
        <f>IF('Gene Table'!D73="","",'Gene Table'!D73)</f>
        <v>NM_004720</v>
      </c>
      <c r="C73" s="151" t="s">
        <v>289</v>
      </c>
      <c r="D73" s="152"/>
      <c r="E73" s="152"/>
      <c r="F73" s="152"/>
      <c r="G73" s="152"/>
      <c r="H73" s="152"/>
      <c r="I73" s="152"/>
      <c r="J73" s="152"/>
      <c r="K73" s="152"/>
      <c r="L73" s="152"/>
      <c r="M73" s="152"/>
      <c r="N73" s="155" t="e">
        <f>AVERAGE(Calculations!P74:Y74)</f>
        <v>#DIV/0!</v>
      </c>
      <c r="O73" s="156" t="e">
        <f>STDEV(Calculations!P74:Y74)</f>
        <v>#DIV/0!</v>
      </c>
    </row>
    <row r="74" spans="1:15" ht="12.75">
      <c r="A74" s="92"/>
      <c r="B74" s="37" t="str">
        <f>IF('Gene Table'!D74="","",'Gene Table'!D74)</f>
        <v>NM_001037334</v>
      </c>
      <c r="C74" s="151" t="s">
        <v>293</v>
      </c>
      <c r="D74" s="152"/>
      <c r="E74" s="152"/>
      <c r="F74" s="152"/>
      <c r="G74" s="152"/>
      <c r="H74" s="152"/>
      <c r="I74" s="152"/>
      <c r="J74" s="152"/>
      <c r="K74" s="152"/>
      <c r="L74" s="152"/>
      <c r="M74" s="152"/>
      <c r="N74" s="155" t="e">
        <f>AVERAGE(Calculations!P75:Y75)</f>
        <v>#DIV/0!</v>
      </c>
      <c r="O74" s="156" t="e">
        <f>STDEV(Calculations!P75:Y75)</f>
        <v>#DIV/0!</v>
      </c>
    </row>
    <row r="75" spans="1:15" ht="12.75">
      <c r="A75" s="92"/>
      <c r="B75" s="37" t="str">
        <f>IF('Gene Table'!D75="","",'Gene Table'!D75)</f>
        <v>NM_005443</v>
      </c>
      <c r="C75" s="151" t="s">
        <v>297</v>
      </c>
      <c r="D75" s="152"/>
      <c r="E75" s="152"/>
      <c r="F75" s="152"/>
      <c r="G75" s="152"/>
      <c r="H75" s="152"/>
      <c r="I75" s="152"/>
      <c r="J75" s="152"/>
      <c r="K75" s="152"/>
      <c r="L75" s="152"/>
      <c r="M75" s="152"/>
      <c r="N75" s="155" t="e">
        <f>AVERAGE(Calculations!P76:Y76)</f>
        <v>#DIV/0!</v>
      </c>
      <c r="O75" s="156" t="e">
        <f>STDEV(Calculations!P76:Y76)</f>
        <v>#DIV/0!</v>
      </c>
    </row>
    <row r="76" spans="1:15" ht="12.75">
      <c r="A76" s="92"/>
      <c r="B76" s="37" t="str">
        <f>IF('Gene Table'!D76="","",'Gene Table'!D76)</f>
        <v>NM_005679</v>
      </c>
      <c r="C76" s="151" t="s">
        <v>301</v>
      </c>
      <c r="D76" s="152"/>
      <c r="E76" s="152"/>
      <c r="F76" s="152"/>
      <c r="G76" s="152"/>
      <c r="H76" s="152"/>
      <c r="I76" s="152"/>
      <c r="J76" s="152"/>
      <c r="K76" s="152"/>
      <c r="L76" s="152"/>
      <c r="M76" s="152"/>
      <c r="N76" s="155" t="e">
        <f>AVERAGE(Calculations!P77:Y77)</f>
        <v>#DIV/0!</v>
      </c>
      <c r="O76" s="156" t="e">
        <f>STDEV(Calculations!P77:Y77)</f>
        <v>#DIV/0!</v>
      </c>
    </row>
    <row r="77" spans="1:15" ht="12.75">
      <c r="A77" s="92"/>
      <c r="B77" s="37" t="str">
        <f>IF('Gene Table'!D77="","",'Gene Table'!D77)</f>
        <v>NM_001759</v>
      </c>
      <c r="C77" s="151" t="s">
        <v>305</v>
      </c>
      <c r="D77" s="152"/>
      <c r="E77" s="152"/>
      <c r="F77" s="152"/>
      <c r="G77" s="152"/>
      <c r="H77" s="152"/>
      <c r="I77" s="152"/>
      <c r="J77" s="152"/>
      <c r="K77" s="152"/>
      <c r="L77" s="152"/>
      <c r="M77" s="152"/>
      <c r="N77" s="155" t="e">
        <f>AVERAGE(Calculations!P78:Y78)</f>
        <v>#DIV/0!</v>
      </c>
      <c r="O77" s="156" t="e">
        <f>STDEV(Calculations!P78:Y78)</f>
        <v>#DIV/0!</v>
      </c>
    </row>
    <row r="78" spans="1:15" ht="12.75">
      <c r="A78" s="92"/>
      <c r="B78" s="37" t="str">
        <f>IF('Gene Table'!D78="","",'Gene Table'!D78)</f>
        <v>NM_003939</v>
      </c>
      <c r="C78" s="151" t="s">
        <v>309</v>
      </c>
      <c r="D78" s="152"/>
      <c r="E78" s="152"/>
      <c r="F78" s="152"/>
      <c r="G78" s="152"/>
      <c r="H78" s="152"/>
      <c r="I78" s="152"/>
      <c r="J78" s="152"/>
      <c r="K78" s="152"/>
      <c r="L78" s="152"/>
      <c r="M78" s="152"/>
      <c r="N78" s="155" t="e">
        <f>AVERAGE(Calculations!P79:Y79)</f>
        <v>#DIV/0!</v>
      </c>
      <c r="O78" s="156" t="e">
        <f>STDEV(Calculations!P79:Y79)</f>
        <v>#DIV/0!</v>
      </c>
    </row>
    <row r="79" spans="1:15" ht="12.75">
      <c r="A79" s="92"/>
      <c r="B79" s="37" t="str">
        <f>IF('Gene Table'!D79="","",'Gene Table'!D79)</f>
        <v>NM_003883</v>
      </c>
      <c r="C79" s="151" t="s">
        <v>313</v>
      </c>
      <c r="D79" s="152"/>
      <c r="E79" s="152"/>
      <c r="F79" s="152"/>
      <c r="G79" s="152"/>
      <c r="H79" s="152"/>
      <c r="I79" s="152"/>
      <c r="J79" s="152"/>
      <c r="K79" s="152"/>
      <c r="L79" s="152"/>
      <c r="M79" s="152"/>
      <c r="N79" s="155" t="e">
        <f>AVERAGE(Calculations!P80:Y80)</f>
        <v>#DIV/0!</v>
      </c>
      <c r="O79" s="156" t="e">
        <f>STDEV(Calculations!P80:Y80)</f>
        <v>#DIV/0!</v>
      </c>
    </row>
    <row r="80" spans="1:15" ht="12.75">
      <c r="A80" s="92"/>
      <c r="B80" s="37" t="str">
        <f>IF('Gene Table'!D80="","",'Gene Table'!D80)</f>
        <v>NM_032562</v>
      </c>
      <c r="C80" s="151" t="s">
        <v>317</v>
      </c>
      <c r="D80" s="152"/>
      <c r="E80" s="152"/>
      <c r="F80" s="152"/>
      <c r="G80" s="152"/>
      <c r="H80" s="152"/>
      <c r="I80" s="152"/>
      <c r="J80" s="152"/>
      <c r="K80" s="152"/>
      <c r="L80" s="152"/>
      <c r="M80" s="152"/>
      <c r="N80" s="155" t="e">
        <f>AVERAGE(Calculations!P81:Y81)</f>
        <v>#DIV/0!</v>
      </c>
      <c r="O80" s="156" t="e">
        <f>STDEV(Calculations!P81:Y81)</f>
        <v>#DIV/0!</v>
      </c>
    </row>
    <row r="81" spans="1:15" ht="12.75">
      <c r="A81" s="92"/>
      <c r="B81" s="37" t="str">
        <f>IF('Gene Table'!D81="","",'Gene Table'!D81)</f>
        <v>NM_032019</v>
      </c>
      <c r="C81" s="151" t="s">
        <v>321</v>
      </c>
      <c r="D81" s="152"/>
      <c r="E81" s="152"/>
      <c r="F81" s="152"/>
      <c r="G81" s="152"/>
      <c r="H81" s="152"/>
      <c r="I81" s="152"/>
      <c r="J81" s="152"/>
      <c r="K81" s="152"/>
      <c r="L81" s="152"/>
      <c r="M81" s="152"/>
      <c r="N81" s="155" t="e">
        <f>AVERAGE(Calculations!P82:Y82)</f>
        <v>#DIV/0!</v>
      </c>
      <c r="O81" s="156" t="e">
        <f>STDEV(Calculations!P82:Y82)</f>
        <v>#DIV/0!</v>
      </c>
    </row>
    <row r="82" spans="1:15" ht="12.75">
      <c r="A82" s="92"/>
      <c r="B82" s="37" t="str">
        <f>IF('Gene Table'!D82="","",'Gene Table'!D82)</f>
        <v>NM_001013836</v>
      </c>
      <c r="C82" s="151" t="s">
        <v>325</v>
      </c>
      <c r="D82" s="152"/>
      <c r="E82" s="152"/>
      <c r="F82" s="152"/>
      <c r="G82" s="152"/>
      <c r="H82" s="152"/>
      <c r="I82" s="152"/>
      <c r="J82" s="152"/>
      <c r="K82" s="152"/>
      <c r="L82" s="152"/>
      <c r="M82" s="152"/>
      <c r="N82" s="155" t="e">
        <f>AVERAGE(Calculations!P83:Y83)</f>
        <v>#DIV/0!</v>
      </c>
      <c r="O82" s="156" t="e">
        <f>STDEV(Calculations!P83:Y83)</f>
        <v>#DIV/0!</v>
      </c>
    </row>
    <row r="83" spans="1:15" ht="12.75">
      <c r="A83" s="92"/>
      <c r="B83" s="37" t="str">
        <f>IF('Gene Table'!D83="","",'Gene Table'!D83)</f>
        <v>NM_005436</v>
      </c>
      <c r="C83" s="151" t="s">
        <v>329</v>
      </c>
      <c r="D83" s="152"/>
      <c r="E83" s="152"/>
      <c r="F83" s="152"/>
      <c r="G83" s="152"/>
      <c r="H83" s="152"/>
      <c r="I83" s="152"/>
      <c r="J83" s="152"/>
      <c r="K83" s="152"/>
      <c r="L83" s="152"/>
      <c r="M83" s="152"/>
      <c r="N83" s="155" t="e">
        <f>AVERAGE(Calculations!P84:Y84)</f>
        <v>#DIV/0!</v>
      </c>
      <c r="O83" s="156" t="e">
        <f>STDEV(Calculations!P84:Y84)</f>
        <v>#DIV/0!</v>
      </c>
    </row>
    <row r="84" spans="1:15" ht="12.75">
      <c r="A84" s="92"/>
      <c r="B84" s="37" t="str">
        <f>IF('Gene Table'!D84="","",'Gene Table'!D84)</f>
        <v>NM_001742</v>
      </c>
      <c r="C84" s="151" t="s">
        <v>333</v>
      </c>
      <c r="D84" s="152"/>
      <c r="E84" s="152"/>
      <c r="F84" s="152"/>
      <c r="G84" s="152"/>
      <c r="H84" s="152"/>
      <c r="I84" s="152"/>
      <c r="J84" s="152"/>
      <c r="K84" s="152"/>
      <c r="L84" s="152"/>
      <c r="M84" s="152"/>
      <c r="N84" s="155" t="e">
        <f>AVERAGE(Calculations!P85:Y85)</f>
        <v>#DIV/0!</v>
      </c>
      <c r="O84" s="156" t="e">
        <f>STDEV(Calculations!P85:Y85)</f>
        <v>#DIV/0!</v>
      </c>
    </row>
    <row r="85" spans="1:15" ht="12.75">
      <c r="A85" s="92"/>
      <c r="B85" s="37" t="str">
        <f>IF('Gene Table'!D85="","",'Gene Table'!D85)</f>
        <v>NM_001954</v>
      </c>
      <c r="C85" s="151" t="s">
        <v>337</v>
      </c>
      <c r="D85" s="152"/>
      <c r="E85" s="152"/>
      <c r="F85" s="152"/>
      <c r="G85" s="152"/>
      <c r="H85" s="152"/>
      <c r="I85" s="152"/>
      <c r="J85" s="152"/>
      <c r="K85" s="152"/>
      <c r="L85" s="152"/>
      <c r="M85" s="152"/>
      <c r="N85" s="155" t="e">
        <f>AVERAGE(Calculations!P86:Y86)</f>
        <v>#DIV/0!</v>
      </c>
      <c r="O85" s="156" t="e">
        <f>STDEV(Calculations!P86:Y86)</f>
        <v>#DIV/0!</v>
      </c>
    </row>
    <row r="86" spans="1:15" ht="12.75">
      <c r="A86" s="92"/>
      <c r="B86" s="37" t="str">
        <f>IF('Gene Table'!D86="","",'Gene Table'!D86)</f>
        <v>NM_005432</v>
      </c>
      <c r="C86" s="151" t="s">
        <v>341</v>
      </c>
      <c r="D86" s="152"/>
      <c r="E86" s="152"/>
      <c r="F86" s="152"/>
      <c r="G86" s="152"/>
      <c r="H86" s="152"/>
      <c r="I86" s="152"/>
      <c r="J86" s="152"/>
      <c r="K86" s="152"/>
      <c r="L86" s="152"/>
      <c r="M86" s="152"/>
      <c r="N86" s="155" t="e">
        <f>AVERAGE(Calculations!P87:Y87)</f>
        <v>#DIV/0!</v>
      </c>
      <c r="O86" s="156" t="e">
        <f>STDEV(Calculations!P87:Y87)</f>
        <v>#DIV/0!</v>
      </c>
    </row>
    <row r="87" spans="1:15" ht="12.75">
      <c r="A87" s="92"/>
      <c r="B87" s="37" t="str">
        <f>IF('Gene Table'!D87="","",'Gene Table'!D87)</f>
        <v>HGDC</v>
      </c>
      <c r="C87" s="151" t="s">
        <v>345</v>
      </c>
      <c r="D87" s="152"/>
      <c r="E87" s="152"/>
      <c r="F87" s="152"/>
      <c r="G87" s="152"/>
      <c r="H87" s="152"/>
      <c r="I87" s="152"/>
      <c r="J87" s="152"/>
      <c r="K87" s="152"/>
      <c r="L87" s="152"/>
      <c r="M87" s="152"/>
      <c r="N87" s="155" t="e">
        <f>AVERAGE(Calculations!P88:Y88)</f>
        <v>#DIV/0!</v>
      </c>
      <c r="O87" s="156" t="e">
        <f>STDEV(Calculations!P88:Y88)</f>
        <v>#DIV/0!</v>
      </c>
    </row>
    <row r="88" spans="1:15" ht="12.75">
      <c r="A88" s="92"/>
      <c r="B88" s="37" t="str">
        <f>IF('Gene Table'!D88="","",'Gene Table'!D88)</f>
        <v>HGDC</v>
      </c>
      <c r="C88" s="151" t="s">
        <v>347</v>
      </c>
      <c r="D88" s="152"/>
      <c r="E88" s="152"/>
      <c r="F88" s="152"/>
      <c r="G88" s="152"/>
      <c r="H88" s="152"/>
      <c r="I88" s="152"/>
      <c r="J88" s="152"/>
      <c r="K88" s="152"/>
      <c r="L88" s="152"/>
      <c r="M88" s="152"/>
      <c r="N88" s="155" t="e">
        <f>AVERAGE(Calculations!P89:Y89)</f>
        <v>#DIV/0!</v>
      </c>
      <c r="O88" s="156" t="e">
        <f>STDEV(Calculations!P89:Y89)</f>
        <v>#DIV/0!</v>
      </c>
    </row>
    <row r="89" spans="1:15" ht="12.75">
      <c r="A89" s="92"/>
      <c r="B89" s="37" t="str">
        <f>IF('Gene Table'!D89="","",'Gene Table'!D89)</f>
        <v>NM_002046</v>
      </c>
      <c r="C89" s="151" t="s">
        <v>348</v>
      </c>
      <c r="D89" s="152"/>
      <c r="E89" s="152"/>
      <c r="F89" s="152"/>
      <c r="G89" s="152"/>
      <c r="H89" s="152"/>
      <c r="I89" s="152"/>
      <c r="J89" s="152"/>
      <c r="K89" s="152"/>
      <c r="L89" s="152"/>
      <c r="M89" s="152"/>
      <c r="N89" s="155" t="e">
        <f>AVERAGE(Calculations!P90:Y90)</f>
        <v>#DIV/0!</v>
      </c>
      <c r="O89" s="156" t="e">
        <f>STDEV(Calculations!P90:Y90)</f>
        <v>#DIV/0!</v>
      </c>
    </row>
    <row r="90" spans="1:15" ht="12.75">
      <c r="A90" s="92"/>
      <c r="B90" s="37" t="str">
        <f>IF('Gene Table'!D90="","",'Gene Table'!D90)</f>
        <v>NM_001101</v>
      </c>
      <c r="C90" s="151" t="s">
        <v>352</v>
      </c>
      <c r="D90" s="152"/>
      <c r="E90" s="152"/>
      <c r="F90" s="152"/>
      <c r="G90" s="152"/>
      <c r="H90" s="152"/>
      <c r="I90" s="152"/>
      <c r="J90" s="152"/>
      <c r="K90" s="152"/>
      <c r="L90" s="152"/>
      <c r="M90" s="152"/>
      <c r="N90" s="155" t="e">
        <f>AVERAGE(Calculations!P91:Y91)</f>
        <v>#DIV/0!</v>
      </c>
      <c r="O90" s="156" t="e">
        <f>STDEV(Calculations!P91:Y91)</f>
        <v>#DIV/0!</v>
      </c>
    </row>
    <row r="91" spans="1:15" ht="12.75">
      <c r="A91" s="92"/>
      <c r="B91" s="37" t="str">
        <f>IF('Gene Table'!D91="","",'Gene Table'!D91)</f>
        <v>NM_004048</v>
      </c>
      <c r="C91" s="151" t="s">
        <v>356</v>
      </c>
      <c r="D91" s="152"/>
      <c r="E91" s="152"/>
      <c r="F91" s="152"/>
      <c r="G91" s="152"/>
      <c r="H91" s="152"/>
      <c r="I91" s="152"/>
      <c r="J91" s="152"/>
      <c r="K91" s="152"/>
      <c r="L91" s="152"/>
      <c r="M91" s="152"/>
      <c r="N91" s="155" t="e">
        <f>AVERAGE(Calculations!P92:Y92)</f>
        <v>#DIV/0!</v>
      </c>
      <c r="O91" s="156" t="e">
        <f>STDEV(Calculations!P92:Y92)</f>
        <v>#DIV/0!</v>
      </c>
    </row>
    <row r="92" spans="1:15" ht="12.75">
      <c r="A92" s="92"/>
      <c r="B92" s="37" t="str">
        <f>IF('Gene Table'!D92="","",'Gene Table'!D92)</f>
        <v>NM_012423</v>
      </c>
      <c r="C92" s="151" t="s">
        <v>360</v>
      </c>
      <c r="D92" s="152"/>
      <c r="E92" s="152"/>
      <c r="F92" s="152"/>
      <c r="G92" s="152"/>
      <c r="H92" s="152"/>
      <c r="I92" s="152"/>
      <c r="J92" s="152"/>
      <c r="K92" s="152"/>
      <c r="L92" s="152"/>
      <c r="M92" s="152"/>
      <c r="N92" s="155" t="e">
        <f>AVERAGE(Calculations!P93:Y93)</f>
        <v>#DIV/0!</v>
      </c>
      <c r="O92" s="156" t="e">
        <f>STDEV(Calculations!P93:Y93)</f>
        <v>#DIV/0!</v>
      </c>
    </row>
    <row r="93" spans="1:15" ht="12.75">
      <c r="A93" s="92"/>
      <c r="B93" s="37" t="str">
        <f>IF('Gene Table'!D93="","",'Gene Table'!D93)</f>
        <v>NM_000194</v>
      </c>
      <c r="C93" s="151" t="s">
        <v>364</v>
      </c>
      <c r="D93" s="152"/>
      <c r="E93" s="152"/>
      <c r="F93" s="152"/>
      <c r="G93" s="152"/>
      <c r="H93" s="152"/>
      <c r="I93" s="152"/>
      <c r="J93" s="152"/>
      <c r="K93" s="152"/>
      <c r="L93" s="152"/>
      <c r="M93" s="152"/>
      <c r="N93" s="155" t="e">
        <f>AVERAGE(Calculations!P94:Y94)</f>
        <v>#DIV/0!</v>
      </c>
      <c r="O93" s="156" t="e">
        <f>STDEV(Calculations!P94:Y94)</f>
        <v>#DIV/0!</v>
      </c>
    </row>
    <row r="94" spans="1:15" ht="12.75">
      <c r="A94" s="92"/>
      <c r="B94" s="37" t="str">
        <f>IF('Gene Table'!D94="","",'Gene Table'!D94)</f>
        <v>NR_003286</v>
      </c>
      <c r="C94" s="151" t="s">
        <v>368</v>
      </c>
      <c r="D94" s="152"/>
      <c r="E94" s="152"/>
      <c r="F94" s="152"/>
      <c r="G94" s="152"/>
      <c r="H94" s="152"/>
      <c r="I94" s="152"/>
      <c r="J94" s="152"/>
      <c r="K94" s="152"/>
      <c r="L94" s="152"/>
      <c r="M94" s="152"/>
      <c r="N94" s="155" t="e">
        <f>AVERAGE(Calculations!P95:Y95)</f>
        <v>#DIV/0!</v>
      </c>
      <c r="O94" s="156" t="e">
        <f>STDEV(Calculations!P95:Y95)</f>
        <v>#DIV/0!</v>
      </c>
    </row>
    <row r="95" spans="1:15" ht="12.75">
      <c r="A95" s="92"/>
      <c r="B95" s="37" t="str">
        <f>IF('Gene Table'!D95="","",'Gene Table'!D95)</f>
        <v>RT</v>
      </c>
      <c r="C95" s="151" t="s">
        <v>372</v>
      </c>
      <c r="D95" s="152"/>
      <c r="E95" s="152"/>
      <c r="F95" s="152"/>
      <c r="G95" s="152"/>
      <c r="H95" s="152"/>
      <c r="I95" s="152"/>
      <c r="J95" s="152"/>
      <c r="K95" s="152"/>
      <c r="L95" s="152"/>
      <c r="M95" s="152"/>
      <c r="N95" s="155" t="e">
        <f>AVERAGE(Calculations!P96:Y96)</f>
        <v>#DIV/0!</v>
      </c>
      <c r="O95" s="156" t="e">
        <f>STDEV(Calculations!P96:Y96)</f>
        <v>#DIV/0!</v>
      </c>
    </row>
    <row r="96" spans="1:15" ht="12.75">
      <c r="A96" s="92"/>
      <c r="B96" s="37" t="str">
        <f>IF('Gene Table'!D96="","",'Gene Table'!D96)</f>
        <v>RT</v>
      </c>
      <c r="C96" s="151" t="s">
        <v>374</v>
      </c>
      <c r="D96" s="152"/>
      <c r="E96" s="152"/>
      <c r="F96" s="152"/>
      <c r="G96" s="152"/>
      <c r="H96" s="152"/>
      <c r="I96" s="152"/>
      <c r="J96" s="152"/>
      <c r="K96" s="152"/>
      <c r="L96" s="152"/>
      <c r="M96" s="152"/>
      <c r="N96" s="155" t="e">
        <f>AVERAGE(Calculations!P97:Y97)</f>
        <v>#DIV/0!</v>
      </c>
      <c r="O96" s="156" t="e">
        <f>STDEV(Calculations!P97:Y97)</f>
        <v>#DIV/0!</v>
      </c>
    </row>
    <row r="97" spans="1:15" ht="12.75">
      <c r="A97" s="92"/>
      <c r="B97" s="37" t="str">
        <f>IF('Gene Table'!D97="","",'Gene Table'!D97)</f>
        <v>PCR</v>
      </c>
      <c r="C97" s="151" t="s">
        <v>375</v>
      </c>
      <c r="D97" s="152"/>
      <c r="E97" s="152"/>
      <c r="F97" s="152"/>
      <c r="G97" s="152"/>
      <c r="H97" s="152"/>
      <c r="I97" s="152"/>
      <c r="J97" s="152"/>
      <c r="K97" s="152"/>
      <c r="L97" s="152"/>
      <c r="M97" s="152"/>
      <c r="N97" s="155" t="e">
        <f>AVERAGE(Calculations!P98:Y98)</f>
        <v>#DIV/0!</v>
      </c>
      <c r="O97" s="156" t="e">
        <f>STDEV(Calculations!P98:Y98)</f>
        <v>#DIV/0!</v>
      </c>
    </row>
    <row r="98" spans="1:15" ht="12.75">
      <c r="A98" s="92"/>
      <c r="B98" s="37" t="str">
        <f>IF('Gene Table'!D98="","",'Gene Table'!D98)</f>
        <v>PCR</v>
      </c>
      <c r="C98" s="151" t="s">
        <v>377</v>
      </c>
      <c r="D98" s="152"/>
      <c r="E98" s="152"/>
      <c r="F98" s="152"/>
      <c r="G98" s="152"/>
      <c r="H98" s="152"/>
      <c r="I98" s="152"/>
      <c r="J98" s="152"/>
      <c r="K98" s="152"/>
      <c r="L98" s="152"/>
      <c r="M98" s="152"/>
      <c r="N98" s="155" t="e">
        <f>AVERAGE(Calculations!P99:Y99)</f>
        <v>#DIV/0!</v>
      </c>
      <c r="O98" s="156" t="e">
        <f>STDEV(Calculations!P99:Y99)</f>
        <v>#DIV/0!</v>
      </c>
    </row>
    <row r="99" spans="1:15" ht="12.75">
      <c r="A99" s="92" t="str">
        <f>'Gene Table'!A99</f>
        <v>Plate 2</v>
      </c>
      <c r="B99" s="37" t="str">
        <f>IF('Gene Table'!D99="","",'Gene Table'!D99)</f>
        <v>NM_000376</v>
      </c>
      <c r="C99" s="151" t="s">
        <v>9</v>
      </c>
      <c r="D99" s="152"/>
      <c r="E99" s="152"/>
      <c r="F99" s="152"/>
      <c r="G99" s="152"/>
      <c r="H99" s="152"/>
      <c r="I99" s="152"/>
      <c r="J99" s="152"/>
      <c r="K99" s="152"/>
      <c r="L99" s="152"/>
      <c r="M99" s="152"/>
      <c r="N99" s="155" t="e">
        <f>AVERAGE(Calculations!P100:Y100)</f>
        <v>#DIV/0!</v>
      </c>
      <c r="O99" s="156" t="e">
        <f>STDEV(Calculations!P100:Y100)</f>
        <v>#DIV/0!</v>
      </c>
    </row>
    <row r="100" spans="1:15" ht="12.75">
      <c r="A100" s="92"/>
      <c r="B100" s="37" t="str">
        <f>IF('Gene Table'!D100="","",'Gene Table'!D100)</f>
        <v>NM_001074</v>
      </c>
      <c r="C100" s="151" t="s">
        <v>13</v>
      </c>
      <c r="D100" s="152"/>
      <c r="E100" s="152"/>
      <c r="F100" s="152"/>
      <c r="G100" s="152"/>
      <c r="H100" s="152"/>
      <c r="I100" s="152"/>
      <c r="J100" s="152"/>
      <c r="K100" s="152"/>
      <c r="L100" s="152"/>
      <c r="M100" s="152"/>
      <c r="N100" s="155" t="e">
        <f>AVERAGE(Calculations!P101:Y101)</f>
        <v>#DIV/0!</v>
      </c>
      <c r="O100" s="156" t="e">
        <f>STDEV(Calculations!P101:Y101)</f>
        <v>#DIV/0!</v>
      </c>
    </row>
    <row r="101" spans="1:15" ht="12.75">
      <c r="A101" s="92"/>
      <c r="B101" s="37" t="str">
        <f>IF('Gene Table'!D101="","",'Gene Table'!D101)</f>
        <v>NM_000716</v>
      </c>
      <c r="C101" s="151" t="s">
        <v>17</v>
      </c>
      <c r="D101" s="152"/>
      <c r="E101" s="152"/>
      <c r="F101" s="152"/>
      <c r="G101" s="152"/>
      <c r="H101" s="152"/>
      <c r="I101" s="152"/>
      <c r="J101" s="152"/>
      <c r="K101" s="152"/>
      <c r="L101" s="152"/>
      <c r="M101" s="152"/>
      <c r="N101" s="155" t="e">
        <f>AVERAGE(Calculations!P102:Y102)</f>
        <v>#DIV/0!</v>
      </c>
      <c r="O101" s="156" t="e">
        <f>STDEV(Calculations!P102:Y102)</f>
        <v>#DIV/0!</v>
      </c>
    </row>
    <row r="102" spans="1:15" ht="12.75">
      <c r="A102" s="92"/>
      <c r="B102" s="37" t="str">
        <f>IF('Gene Table'!D102="","",'Gene Table'!D102)</f>
        <v>NM_007118</v>
      </c>
      <c r="C102" s="151" t="s">
        <v>21</v>
      </c>
      <c r="D102" s="152"/>
      <c r="E102" s="152"/>
      <c r="F102" s="152"/>
      <c r="G102" s="152"/>
      <c r="H102" s="152"/>
      <c r="I102" s="152"/>
      <c r="J102" s="152"/>
      <c r="K102" s="152"/>
      <c r="L102" s="152"/>
      <c r="M102" s="152"/>
      <c r="N102" s="155" t="e">
        <f>AVERAGE(Calculations!P103:Y103)</f>
        <v>#DIV/0!</v>
      </c>
      <c r="O102" s="156" t="e">
        <f>STDEV(Calculations!P103:Y103)</f>
        <v>#DIV/0!</v>
      </c>
    </row>
    <row r="103" spans="1:15" ht="12.75">
      <c r="A103" s="92"/>
      <c r="B103" s="37" t="str">
        <f>IF('Gene Table'!D103="","",'Gene Table'!D103)</f>
        <v>NM_004620</v>
      </c>
      <c r="C103" s="151" t="s">
        <v>25</v>
      </c>
      <c r="D103" s="152"/>
      <c r="E103" s="152"/>
      <c r="F103" s="152"/>
      <c r="G103" s="152"/>
      <c r="H103" s="152"/>
      <c r="I103" s="152"/>
      <c r="J103" s="152"/>
      <c r="K103" s="152"/>
      <c r="L103" s="152"/>
      <c r="M103" s="152"/>
      <c r="N103" s="155" t="e">
        <f>AVERAGE(Calculations!P104:Y104)</f>
        <v>#DIV/0!</v>
      </c>
      <c r="O103" s="156" t="e">
        <f>STDEV(Calculations!P104:Y104)</f>
        <v>#DIV/0!</v>
      </c>
    </row>
    <row r="104" spans="1:15" ht="12.75">
      <c r="A104" s="92"/>
      <c r="B104" s="37" t="str">
        <f>IF('Gene Table'!D104="","",'Gene Table'!D104)</f>
        <v>NM_003273</v>
      </c>
      <c r="C104" s="151" t="s">
        <v>29</v>
      </c>
      <c r="D104" s="152"/>
      <c r="E104" s="152"/>
      <c r="F104" s="152"/>
      <c r="G104" s="152"/>
      <c r="H104" s="152"/>
      <c r="I104" s="152"/>
      <c r="J104" s="152"/>
      <c r="K104" s="152"/>
      <c r="L104" s="152"/>
      <c r="M104" s="152"/>
      <c r="N104" s="155" t="e">
        <f>AVERAGE(Calculations!P105:Y105)</f>
        <v>#DIV/0!</v>
      </c>
      <c r="O104" s="156" t="e">
        <f>STDEV(Calculations!P105:Y105)</f>
        <v>#DIV/0!</v>
      </c>
    </row>
    <row r="105" spans="1:15" ht="12.75">
      <c r="A105" s="92"/>
      <c r="B105" s="37" t="str">
        <f>IF('Gene Table'!D105="","",'Gene Table'!D105)</f>
        <v>NM_001042454</v>
      </c>
      <c r="C105" s="151" t="s">
        <v>33</v>
      </c>
      <c r="D105" s="152"/>
      <c r="E105" s="152"/>
      <c r="F105" s="152"/>
      <c r="G105" s="152"/>
      <c r="H105" s="152"/>
      <c r="I105" s="152"/>
      <c r="J105" s="152"/>
      <c r="K105" s="152"/>
      <c r="L105" s="152"/>
      <c r="M105" s="152"/>
      <c r="N105" s="155" t="e">
        <f>AVERAGE(Calculations!P106:Y106)</f>
        <v>#DIV/0!</v>
      </c>
      <c r="O105" s="156" t="e">
        <f>STDEV(Calculations!P106:Y106)</f>
        <v>#DIV/0!</v>
      </c>
    </row>
    <row r="106" spans="1:15" ht="12.75">
      <c r="A106" s="92"/>
      <c r="B106" s="37" t="str">
        <f>IF('Gene Table'!D106="","",'Gene Table'!D106)</f>
        <v>NM_005652</v>
      </c>
      <c r="C106" s="151" t="s">
        <v>37</v>
      </c>
      <c r="D106" s="152"/>
      <c r="E106" s="152"/>
      <c r="F106" s="152"/>
      <c r="G106" s="152"/>
      <c r="H106" s="152"/>
      <c r="I106" s="152"/>
      <c r="J106" s="152"/>
      <c r="K106" s="152"/>
      <c r="L106" s="152"/>
      <c r="M106" s="152"/>
      <c r="N106" s="155" t="e">
        <f>AVERAGE(Calculations!P107:Y107)</f>
        <v>#DIV/0!</v>
      </c>
      <c r="O106" s="156" t="e">
        <f>STDEV(Calculations!P107:Y107)</f>
        <v>#DIV/0!</v>
      </c>
    </row>
    <row r="107" spans="1:15" ht="12.75">
      <c r="A107" s="92"/>
      <c r="B107" s="37" t="str">
        <f>IF('Gene Table'!D107="","",'Gene Table'!D107)</f>
        <v>NM_003218</v>
      </c>
      <c r="C107" s="151" t="s">
        <v>41</v>
      </c>
      <c r="D107" s="152"/>
      <c r="E107" s="152"/>
      <c r="F107" s="152"/>
      <c r="G107" s="152"/>
      <c r="H107" s="152"/>
      <c r="I107" s="152"/>
      <c r="J107" s="152"/>
      <c r="K107" s="152"/>
      <c r="L107" s="152"/>
      <c r="M107" s="152"/>
      <c r="N107" s="155" t="e">
        <f>AVERAGE(Calculations!P108:Y108)</f>
        <v>#DIV/0!</v>
      </c>
      <c r="O107" s="156" t="e">
        <f>STDEV(Calculations!P108:Y108)</f>
        <v>#DIV/0!</v>
      </c>
    </row>
    <row r="108" spans="1:15" ht="12.75">
      <c r="A108" s="92"/>
      <c r="B108" s="37" t="str">
        <f>IF('Gene Table'!D108="","",'Gene Table'!D108)</f>
        <v>NM_003150</v>
      </c>
      <c r="C108" s="151" t="s">
        <v>45</v>
      </c>
      <c r="D108" s="152"/>
      <c r="E108" s="152"/>
      <c r="F108" s="152"/>
      <c r="G108" s="152"/>
      <c r="H108" s="152"/>
      <c r="I108" s="152"/>
      <c r="J108" s="152"/>
      <c r="K108" s="152"/>
      <c r="L108" s="152"/>
      <c r="M108" s="152"/>
      <c r="N108" s="155" t="e">
        <f>AVERAGE(Calculations!P109:Y109)</f>
        <v>#DIV/0!</v>
      </c>
      <c r="O108" s="156" t="e">
        <f>STDEV(Calculations!P109:Y109)</f>
        <v>#DIV/0!</v>
      </c>
    </row>
    <row r="109" spans="1:15" ht="12.75">
      <c r="A109" s="92"/>
      <c r="B109" s="37" t="str">
        <f>IF('Gene Table'!D109="","",'Gene Table'!D109)</f>
        <v>NM_007315</v>
      </c>
      <c r="C109" s="151" t="s">
        <v>49</v>
      </c>
      <c r="D109" s="152"/>
      <c r="E109" s="152"/>
      <c r="F109" s="152"/>
      <c r="G109" s="152"/>
      <c r="H109" s="152"/>
      <c r="I109" s="152"/>
      <c r="J109" s="152"/>
      <c r="K109" s="152"/>
      <c r="L109" s="152"/>
      <c r="M109" s="152"/>
      <c r="N109" s="155" t="e">
        <f>AVERAGE(Calculations!P110:Y110)</f>
        <v>#DIV/0!</v>
      </c>
      <c r="O109" s="156" t="e">
        <f>STDEV(Calculations!P110:Y110)</f>
        <v>#DIV/0!</v>
      </c>
    </row>
    <row r="110" spans="1:15" ht="12.75">
      <c r="A110" s="92"/>
      <c r="B110" s="37" t="str">
        <f>IF('Gene Table'!D110="","",'Gene Table'!D110)</f>
        <v>NM_004333</v>
      </c>
      <c r="C110" s="151" t="s">
        <v>53</v>
      </c>
      <c r="D110" s="152"/>
      <c r="E110" s="152"/>
      <c r="F110" s="152"/>
      <c r="G110" s="152"/>
      <c r="H110" s="152"/>
      <c r="I110" s="152"/>
      <c r="J110" s="152"/>
      <c r="K110" s="152"/>
      <c r="L110" s="152"/>
      <c r="M110" s="152"/>
      <c r="N110" s="155" t="e">
        <f>AVERAGE(Calculations!P111:Y111)</f>
        <v>#DIV/0!</v>
      </c>
      <c r="O110" s="156" t="e">
        <f>STDEV(Calculations!P111:Y111)</f>
        <v>#DIV/0!</v>
      </c>
    </row>
    <row r="111" spans="1:15" ht="12.75">
      <c r="A111" s="92"/>
      <c r="B111" s="37" t="str">
        <f>IF('Gene Table'!D111="","",'Gene Table'!D111)</f>
        <v>NM_004599</v>
      </c>
      <c r="C111" s="151" t="s">
        <v>57</v>
      </c>
      <c r="D111" s="152"/>
      <c r="E111" s="152"/>
      <c r="F111" s="152"/>
      <c r="G111" s="152"/>
      <c r="H111" s="152"/>
      <c r="I111" s="152"/>
      <c r="J111" s="152"/>
      <c r="K111" s="152"/>
      <c r="L111" s="152"/>
      <c r="M111" s="152"/>
      <c r="N111" s="155" t="e">
        <f>AVERAGE(Calculations!P112:Y112)</f>
        <v>#DIV/0!</v>
      </c>
      <c r="O111" s="156" t="e">
        <f>STDEV(Calculations!P112:Y112)</f>
        <v>#DIV/0!</v>
      </c>
    </row>
    <row r="112" spans="1:15" ht="12.75">
      <c r="A112" s="92"/>
      <c r="B112" s="37" t="str">
        <f>IF('Gene Table'!D112="","",'Gene Table'!D112)</f>
        <v>NM_005989</v>
      </c>
      <c r="C112" s="151" t="s">
        <v>61</v>
      </c>
      <c r="D112" s="152"/>
      <c r="E112" s="152"/>
      <c r="F112" s="152"/>
      <c r="G112" s="152"/>
      <c r="H112" s="152"/>
      <c r="I112" s="152"/>
      <c r="J112" s="152"/>
      <c r="K112" s="152"/>
      <c r="L112" s="152"/>
      <c r="M112" s="152"/>
      <c r="N112" s="155" t="e">
        <f>AVERAGE(Calculations!P113:Y113)</f>
        <v>#DIV/0!</v>
      </c>
      <c r="O112" s="156" t="e">
        <f>STDEV(Calculations!P113:Y113)</f>
        <v>#DIV/0!</v>
      </c>
    </row>
    <row r="113" spans="1:15" ht="12.75">
      <c r="A113" s="92"/>
      <c r="B113" s="37" t="str">
        <f>IF('Gene Table'!D113="","",'Gene Table'!D113)</f>
        <v>NM_003118</v>
      </c>
      <c r="C113" s="151" t="s">
        <v>65</v>
      </c>
      <c r="D113" s="152"/>
      <c r="E113" s="152"/>
      <c r="F113" s="152"/>
      <c r="G113" s="152"/>
      <c r="H113" s="152"/>
      <c r="I113" s="152"/>
      <c r="J113" s="152"/>
      <c r="K113" s="152"/>
      <c r="L113" s="152"/>
      <c r="M113" s="152"/>
      <c r="N113" s="155" t="e">
        <f>AVERAGE(Calculations!P114:Y114)</f>
        <v>#DIV/0!</v>
      </c>
      <c r="O113" s="156" t="e">
        <f>STDEV(Calculations!P114:Y114)</f>
        <v>#DIV/0!</v>
      </c>
    </row>
    <row r="114" spans="1:15" ht="12.75">
      <c r="A114" s="92"/>
      <c r="B114" s="37" t="str">
        <f>IF('Gene Table'!D114="","",'Gene Table'!D114)</f>
        <v>NM_003113</v>
      </c>
      <c r="C114" s="151" t="s">
        <v>69</v>
      </c>
      <c r="D114" s="152"/>
      <c r="E114" s="152"/>
      <c r="F114" s="152"/>
      <c r="G114" s="152"/>
      <c r="H114" s="152"/>
      <c r="I114" s="152"/>
      <c r="J114" s="152"/>
      <c r="K114" s="152"/>
      <c r="L114" s="152"/>
      <c r="M114" s="152"/>
      <c r="N114" s="155" t="e">
        <f>AVERAGE(Calculations!P115:Y115)</f>
        <v>#DIV/0!</v>
      </c>
      <c r="O114" s="156" t="e">
        <f>STDEV(Calculations!P115:Y115)</f>
        <v>#DIV/0!</v>
      </c>
    </row>
    <row r="115" spans="1:15" ht="12.75">
      <c r="A115" s="92"/>
      <c r="B115" s="37" t="str">
        <f>IF('Gene Table'!D115="","",'Gene Table'!D115)</f>
        <v>NM_003062</v>
      </c>
      <c r="C115" s="151" t="s">
        <v>73</v>
      </c>
      <c r="D115" s="152"/>
      <c r="E115" s="152"/>
      <c r="F115" s="152"/>
      <c r="G115" s="152"/>
      <c r="H115" s="152"/>
      <c r="I115" s="152"/>
      <c r="J115" s="152"/>
      <c r="K115" s="152"/>
      <c r="L115" s="152"/>
      <c r="M115" s="152"/>
      <c r="N115" s="155" t="e">
        <f>AVERAGE(Calculations!P116:Y116)</f>
        <v>#DIV/0!</v>
      </c>
      <c r="O115" s="156" t="e">
        <f>STDEV(Calculations!P116:Y116)</f>
        <v>#DIV/0!</v>
      </c>
    </row>
    <row r="116" spans="1:15" ht="12.75">
      <c r="A116" s="92"/>
      <c r="B116" s="37" t="str">
        <f>IF('Gene Table'!D116="","",'Gene Table'!D116)</f>
        <v>NM_022743</v>
      </c>
      <c r="C116" s="151" t="s">
        <v>77</v>
      </c>
      <c r="D116" s="152"/>
      <c r="E116" s="152"/>
      <c r="F116" s="152"/>
      <c r="G116" s="152"/>
      <c r="H116" s="152"/>
      <c r="I116" s="152"/>
      <c r="J116" s="152"/>
      <c r="K116" s="152"/>
      <c r="L116" s="152"/>
      <c r="M116" s="152"/>
      <c r="N116" s="155" t="e">
        <f>AVERAGE(Calculations!P117:Y117)</f>
        <v>#DIV/0!</v>
      </c>
      <c r="O116" s="156" t="e">
        <f>STDEV(Calculations!P117:Y117)</f>
        <v>#DIV/0!</v>
      </c>
    </row>
    <row r="117" spans="1:15" ht="12.75">
      <c r="A117" s="92"/>
      <c r="B117" s="37" t="str">
        <f>IF('Gene Table'!D117="","",'Gene Table'!D117)</f>
        <v>NM_001035511</v>
      </c>
      <c r="C117" s="151" t="s">
        <v>81</v>
      </c>
      <c r="D117" s="152"/>
      <c r="E117" s="152"/>
      <c r="F117" s="152"/>
      <c r="G117" s="152"/>
      <c r="H117" s="152"/>
      <c r="I117" s="152"/>
      <c r="J117" s="152"/>
      <c r="K117" s="152"/>
      <c r="L117" s="152"/>
      <c r="M117" s="152"/>
      <c r="N117" s="155" t="e">
        <f>AVERAGE(Calculations!P118:Y118)</f>
        <v>#DIV/0!</v>
      </c>
      <c r="O117" s="156" t="e">
        <f>STDEV(Calculations!P118:Y118)</f>
        <v>#DIV/0!</v>
      </c>
    </row>
    <row r="118" spans="1:15" ht="12.75">
      <c r="A118" s="92"/>
      <c r="B118" s="37" t="str">
        <f>IF('Gene Table'!D118="","",'Gene Table'!D118)</f>
        <v>NM_002985</v>
      </c>
      <c r="C118" s="151" t="s">
        <v>85</v>
      </c>
      <c r="D118" s="152"/>
      <c r="E118" s="152"/>
      <c r="F118" s="152"/>
      <c r="G118" s="152"/>
      <c r="H118" s="152"/>
      <c r="I118" s="152"/>
      <c r="J118" s="152"/>
      <c r="K118" s="152"/>
      <c r="L118" s="152"/>
      <c r="M118" s="152"/>
      <c r="N118" s="155" t="e">
        <f>AVERAGE(Calculations!P119:Y119)</f>
        <v>#DIV/0!</v>
      </c>
      <c r="O118" s="156" t="e">
        <f>STDEV(Calculations!P119:Y119)</f>
        <v>#DIV/0!</v>
      </c>
    </row>
    <row r="119" spans="1:15" ht="12.75">
      <c r="A119" s="92"/>
      <c r="B119" s="37" t="str">
        <f>IF('Gene Table'!D119="","",'Gene Table'!D119)</f>
        <v>NM_002982</v>
      </c>
      <c r="C119" s="151" t="s">
        <v>89</v>
      </c>
      <c r="D119" s="152"/>
      <c r="E119" s="152"/>
      <c r="F119" s="152"/>
      <c r="G119" s="152"/>
      <c r="H119" s="152"/>
      <c r="I119" s="152"/>
      <c r="J119" s="152"/>
      <c r="K119" s="152"/>
      <c r="L119" s="152"/>
      <c r="M119" s="152"/>
      <c r="N119" s="155" t="e">
        <f>AVERAGE(Calculations!P120:Y120)</f>
        <v>#DIV/0!</v>
      </c>
      <c r="O119" s="156" t="e">
        <f>STDEV(Calculations!P120:Y120)</f>
        <v>#DIV/0!</v>
      </c>
    </row>
    <row r="120" spans="1:15" ht="12.75">
      <c r="A120" s="92"/>
      <c r="B120" s="37" t="str">
        <f>IF('Gene Table'!D120="","",'Gene Table'!D120)</f>
        <v>NM_005622</v>
      </c>
      <c r="C120" s="151" t="s">
        <v>93</v>
      </c>
      <c r="D120" s="152"/>
      <c r="E120" s="152"/>
      <c r="F120" s="152"/>
      <c r="G120" s="152"/>
      <c r="H120" s="152"/>
      <c r="I120" s="152"/>
      <c r="J120" s="152"/>
      <c r="K120" s="152"/>
      <c r="L120" s="152"/>
      <c r="M120" s="152"/>
      <c r="N120" s="155" t="e">
        <f>AVERAGE(Calculations!P121:Y121)</f>
        <v>#DIV/0!</v>
      </c>
      <c r="O120" s="156" t="e">
        <f>STDEV(Calculations!P121:Y121)</f>
        <v>#DIV/0!</v>
      </c>
    </row>
    <row r="121" spans="1:15" ht="12.75">
      <c r="A121" s="92"/>
      <c r="B121" s="37" t="str">
        <f>IF('Gene Table'!D121="","",'Gene Table'!D121)</f>
        <v>NM_012421</v>
      </c>
      <c r="C121" s="151" t="s">
        <v>97</v>
      </c>
      <c r="D121" s="152"/>
      <c r="E121" s="152"/>
      <c r="F121" s="152"/>
      <c r="G121" s="152"/>
      <c r="H121" s="152"/>
      <c r="I121" s="152"/>
      <c r="J121" s="152"/>
      <c r="K121" s="152"/>
      <c r="L121" s="152"/>
      <c r="M121" s="152"/>
      <c r="N121" s="155" t="e">
        <f>AVERAGE(Calculations!P122:Y122)</f>
        <v>#DIV/0!</v>
      </c>
      <c r="O121" s="156" t="e">
        <f>STDEV(Calculations!P122:Y122)</f>
        <v>#DIV/0!</v>
      </c>
    </row>
    <row r="122" spans="1:15" ht="12.75">
      <c r="A122" s="92"/>
      <c r="B122" s="37" t="str">
        <f>IF('Gene Table'!D122="","",'Gene Table'!D122)</f>
        <v>NM_002914</v>
      </c>
      <c r="C122" s="151" t="s">
        <v>101</v>
      </c>
      <c r="D122" s="152"/>
      <c r="E122" s="152"/>
      <c r="F122" s="152"/>
      <c r="G122" s="152"/>
      <c r="H122" s="152"/>
      <c r="I122" s="152"/>
      <c r="J122" s="152"/>
      <c r="K122" s="152"/>
      <c r="L122" s="152"/>
      <c r="M122" s="152"/>
      <c r="N122" s="155" t="e">
        <f>AVERAGE(Calculations!P123:Y123)</f>
        <v>#DIV/0!</v>
      </c>
      <c r="O122" s="156" t="e">
        <f>STDEV(Calculations!P123:Y123)</f>
        <v>#DIV/0!</v>
      </c>
    </row>
    <row r="123" spans="1:15" ht="12.75">
      <c r="A123" s="92"/>
      <c r="B123" s="37" t="str">
        <f>IF('Gene Table'!D123="","",'Gene Table'!D123)</f>
        <v>NM_000657</v>
      </c>
      <c r="C123" s="151" t="s">
        <v>105</v>
      </c>
      <c r="D123" s="152"/>
      <c r="E123" s="152"/>
      <c r="F123" s="152"/>
      <c r="G123" s="152"/>
      <c r="H123" s="152"/>
      <c r="I123" s="152"/>
      <c r="J123" s="152"/>
      <c r="K123" s="152"/>
      <c r="L123" s="152"/>
      <c r="M123" s="152"/>
      <c r="N123" s="155" t="e">
        <f>AVERAGE(Calculations!P124:Y124)</f>
        <v>#DIV/0!</v>
      </c>
      <c r="O123" s="156" t="e">
        <f>STDEV(Calculations!P124:Y124)</f>
        <v>#DIV/0!</v>
      </c>
    </row>
    <row r="124" spans="1:15" ht="12.75">
      <c r="A124" s="92"/>
      <c r="B124" s="37" t="str">
        <f>IF('Gene Table'!D124="","",'Gene Table'!D124)</f>
        <v>NM_000321</v>
      </c>
      <c r="C124" s="151" t="s">
        <v>109</v>
      </c>
      <c r="D124" s="152"/>
      <c r="E124" s="152"/>
      <c r="F124" s="152"/>
      <c r="G124" s="152"/>
      <c r="H124" s="152"/>
      <c r="I124" s="152"/>
      <c r="J124" s="152"/>
      <c r="K124" s="152"/>
      <c r="L124" s="152"/>
      <c r="M124" s="152"/>
      <c r="N124" s="155" t="e">
        <f>AVERAGE(Calculations!P125:Y125)</f>
        <v>#DIV/0!</v>
      </c>
      <c r="O124" s="156" t="e">
        <f>STDEV(Calculations!P125:Y125)</f>
        <v>#DIV/0!</v>
      </c>
    </row>
    <row r="125" spans="1:15" ht="12.75">
      <c r="A125" s="92"/>
      <c r="B125" s="37" t="str">
        <f>IF('Gene Table'!D125="","",'Gene Table'!D125)</f>
        <v>NM_134424</v>
      </c>
      <c r="C125" s="151" t="s">
        <v>113</v>
      </c>
      <c r="D125" s="152"/>
      <c r="E125" s="152"/>
      <c r="F125" s="152"/>
      <c r="G125" s="152"/>
      <c r="H125" s="152"/>
      <c r="I125" s="152"/>
      <c r="J125" s="152"/>
      <c r="K125" s="152"/>
      <c r="L125" s="152"/>
      <c r="M125" s="152"/>
      <c r="N125" s="155" t="e">
        <f>AVERAGE(Calculations!P126:Y126)</f>
        <v>#DIV/0!</v>
      </c>
      <c r="O125" s="156" t="e">
        <f>STDEV(Calculations!P126:Y126)</f>
        <v>#DIV/0!</v>
      </c>
    </row>
    <row r="126" spans="1:15" ht="12.75">
      <c r="A126" s="92"/>
      <c r="B126" s="37" t="str">
        <f>IF('Gene Table'!D126="","",'Gene Table'!D126)</f>
        <v>NM_000963</v>
      </c>
      <c r="C126" s="151" t="s">
        <v>117</v>
      </c>
      <c r="D126" s="152"/>
      <c r="E126" s="152"/>
      <c r="F126" s="152"/>
      <c r="G126" s="152"/>
      <c r="H126" s="152"/>
      <c r="I126" s="152"/>
      <c r="J126" s="152"/>
      <c r="K126" s="152"/>
      <c r="L126" s="152"/>
      <c r="M126" s="152"/>
      <c r="N126" s="155" t="e">
        <f>AVERAGE(Calculations!P127:Y127)</f>
        <v>#DIV/0!</v>
      </c>
      <c r="O126" s="156" t="e">
        <f>STDEV(Calculations!P127:Y127)</f>
        <v>#DIV/0!</v>
      </c>
    </row>
    <row r="127" spans="1:15" ht="12.75">
      <c r="A127" s="92"/>
      <c r="B127" s="37" t="str">
        <f>IF('Gene Table'!D127="","",'Gene Table'!D127)</f>
        <v>NM_000264</v>
      </c>
      <c r="C127" s="151" t="s">
        <v>121</v>
      </c>
      <c r="D127" s="152"/>
      <c r="E127" s="152"/>
      <c r="F127" s="152"/>
      <c r="G127" s="152"/>
      <c r="H127" s="152"/>
      <c r="I127" s="152"/>
      <c r="J127" s="152"/>
      <c r="K127" s="152"/>
      <c r="L127" s="152"/>
      <c r="M127" s="152"/>
      <c r="N127" s="155" t="e">
        <f>AVERAGE(Calculations!P128:Y128)</f>
        <v>#DIV/0!</v>
      </c>
      <c r="O127" s="156" t="e">
        <f>STDEV(Calculations!P128:Y128)</f>
        <v>#DIV/0!</v>
      </c>
    </row>
    <row r="128" spans="1:15" ht="12.75">
      <c r="A128" s="92"/>
      <c r="B128" s="37" t="str">
        <f>IF('Gene Table'!D128="","",'Gene Table'!D128)</f>
        <v>NM_002800</v>
      </c>
      <c r="C128" s="151" t="s">
        <v>125</v>
      </c>
      <c r="D128" s="152"/>
      <c r="E128" s="152"/>
      <c r="F128" s="152"/>
      <c r="G128" s="152"/>
      <c r="H128" s="152"/>
      <c r="I128" s="152"/>
      <c r="J128" s="152"/>
      <c r="K128" s="152"/>
      <c r="L128" s="152"/>
      <c r="M128" s="152"/>
      <c r="N128" s="155" t="e">
        <f>AVERAGE(Calculations!P129:Y129)</f>
        <v>#DIV/0!</v>
      </c>
      <c r="O128" s="156" t="e">
        <f>STDEV(Calculations!P129:Y129)</f>
        <v>#DIV/0!</v>
      </c>
    </row>
    <row r="129" spans="1:15" ht="12.75">
      <c r="A129" s="92"/>
      <c r="B129" s="37" t="str">
        <f>IF('Gene Table'!D129="","",'Gene Table'!D129)</f>
        <v>NM_000313</v>
      </c>
      <c r="C129" s="151" t="s">
        <v>129</v>
      </c>
      <c r="D129" s="152"/>
      <c r="E129" s="152"/>
      <c r="F129" s="152"/>
      <c r="G129" s="152"/>
      <c r="H129" s="152"/>
      <c r="I129" s="152"/>
      <c r="J129" s="152"/>
      <c r="K129" s="152"/>
      <c r="L129" s="152"/>
      <c r="M129" s="152"/>
      <c r="N129" s="155" t="e">
        <f>AVERAGE(Calculations!P130:Y130)</f>
        <v>#DIV/0!</v>
      </c>
      <c r="O129" s="156" t="e">
        <f>STDEV(Calculations!P130:Y130)</f>
        <v>#DIV/0!</v>
      </c>
    </row>
    <row r="130" spans="1:15" ht="12.75">
      <c r="A130" s="92"/>
      <c r="B130" s="37" t="str">
        <f>IF('Gene Table'!D130="","",'Gene Table'!D130)</f>
        <v>NM_006259</v>
      </c>
      <c r="C130" s="151" t="s">
        <v>133</v>
      </c>
      <c r="D130" s="152"/>
      <c r="E130" s="152"/>
      <c r="F130" s="152"/>
      <c r="G130" s="152"/>
      <c r="H130" s="152"/>
      <c r="I130" s="152"/>
      <c r="J130" s="152"/>
      <c r="K130" s="152"/>
      <c r="L130" s="152"/>
      <c r="M130" s="152"/>
      <c r="N130" s="155" t="e">
        <f>AVERAGE(Calculations!P131:Y131)</f>
        <v>#DIV/0!</v>
      </c>
      <c r="O130" s="156" t="e">
        <f>STDEV(Calculations!P131:Y131)</f>
        <v>#DIV/0!</v>
      </c>
    </row>
    <row r="131" spans="1:15" ht="12.75">
      <c r="A131" s="92"/>
      <c r="B131" s="37" t="str">
        <f>IF('Gene Table'!D131="","",'Gene Table'!D131)</f>
        <v>NM_017589</v>
      </c>
      <c r="C131" s="151" t="s">
        <v>137</v>
      </c>
      <c r="D131" s="152"/>
      <c r="E131" s="152"/>
      <c r="F131" s="152"/>
      <c r="G131" s="152"/>
      <c r="H131" s="152"/>
      <c r="I131" s="152"/>
      <c r="J131" s="152"/>
      <c r="K131" s="152"/>
      <c r="L131" s="152"/>
      <c r="M131" s="152"/>
      <c r="N131" s="155" t="e">
        <f>AVERAGE(Calculations!P132:Y132)</f>
        <v>#DIV/0!</v>
      </c>
      <c r="O131" s="156" t="e">
        <f>STDEV(Calculations!P132:Y132)</f>
        <v>#DIV/0!</v>
      </c>
    </row>
    <row r="132" spans="1:15" ht="12.75">
      <c r="A132" s="92"/>
      <c r="B132" s="37" t="str">
        <f>IF('Gene Table'!D132="","",'Gene Table'!D132)</f>
        <v>NM_019093</v>
      </c>
      <c r="C132" s="151" t="s">
        <v>141</v>
      </c>
      <c r="D132" s="152"/>
      <c r="E132" s="152"/>
      <c r="F132" s="152"/>
      <c r="G132" s="152"/>
      <c r="H132" s="152"/>
      <c r="I132" s="152"/>
      <c r="J132" s="152"/>
      <c r="K132" s="152"/>
      <c r="L132" s="152"/>
      <c r="M132" s="152"/>
      <c r="N132" s="155" t="e">
        <f>AVERAGE(Calculations!P133:Y133)</f>
        <v>#DIV/0!</v>
      </c>
      <c r="O132" s="156" t="e">
        <f>STDEV(Calculations!P133:Y133)</f>
        <v>#DIV/0!</v>
      </c>
    </row>
    <row r="133" spans="1:15" ht="12.75">
      <c r="A133" s="92"/>
      <c r="B133" s="37" t="str">
        <f>IF('Gene Table'!D133="","",'Gene Table'!D133)</f>
        <v>NM_007120</v>
      </c>
      <c r="C133" s="151" t="s">
        <v>145</v>
      </c>
      <c r="D133" s="152"/>
      <c r="E133" s="152"/>
      <c r="F133" s="152"/>
      <c r="G133" s="152"/>
      <c r="H133" s="152"/>
      <c r="I133" s="152"/>
      <c r="J133" s="152"/>
      <c r="K133" s="152"/>
      <c r="L133" s="152"/>
      <c r="M133" s="152"/>
      <c r="N133" s="155" t="e">
        <f>AVERAGE(Calculations!P134:Y134)</f>
        <v>#DIV/0!</v>
      </c>
      <c r="O133" s="156" t="e">
        <f>STDEV(Calculations!P134:Y134)</f>
        <v>#DIV/0!</v>
      </c>
    </row>
    <row r="134" spans="1:15" ht="12.75">
      <c r="A134" s="92"/>
      <c r="B134" s="37" t="str">
        <f>IF('Gene Table'!D134="","",'Gene Table'!D134)</f>
        <v>NM_205862</v>
      </c>
      <c r="C134" s="151" t="s">
        <v>149</v>
      </c>
      <c r="D134" s="152"/>
      <c r="E134" s="152"/>
      <c r="F134" s="152"/>
      <c r="G134" s="152"/>
      <c r="H134" s="152"/>
      <c r="I134" s="152"/>
      <c r="J134" s="152"/>
      <c r="K134" s="152"/>
      <c r="L134" s="152"/>
      <c r="M134" s="152"/>
      <c r="N134" s="155" t="e">
        <f>AVERAGE(Calculations!P135:Y135)</f>
        <v>#DIV/0!</v>
      </c>
      <c r="O134" s="156" t="e">
        <f>STDEV(Calculations!P135:Y135)</f>
        <v>#DIV/0!</v>
      </c>
    </row>
    <row r="135" spans="1:15" ht="12.75">
      <c r="A135" s="92"/>
      <c r="B135" s="37" t="str">
        <f>IF('Gene Table'!D135="","",'Gene Table'!D135)</f>
        <v>NM_019075</v>
      </c>
      <c r="C135" s="151" t="s">
        <v>153</v>
      </c>
      <c r="D135" s="152"/>
      <c r="E135" s="152"/>
      <c r="F135" s="152"/>
      <c r="G135" s="152"/>
      <c r="H135" s="152"/>
      <c r="I135" s="152"/>
      <c r="J135" s="152"/>
      <c r="K135" s="152"/>
      <c r="L135" s="152"/>
      <c r="M135" s="152"/>
      <c r="N135" s="155" t="e">
        <f>AVERAGE(Calculations!P136:Y136)</f>
        <v>#DIV/0!</v>
      </c>
      <c r="O135" s="156" t="e">
        <f>STDEV(Calculations!P136:Y136)</f>
        <v>#DIV/0!</v>
      </c>
    </row>
    <row r="136" spans="1:15" ht="12.75">
      <c r="A136" s="92"/>
      <c r="B136" s="37" t="str">
        <f>IF('Gene Table'!D136="","",'Gene Table'!D136)</f>
        <v>NM_000940</v>
      </c>
      <c r="C136" s="151" t="s">
        <v>157</v>
      </c>
      <c r="D136" s="152"/>
      <c r="E136" s="152"/>
      <c r="F136" s="152"/>
      <c r="G136" s="152"/>
      <c r="H136" s="152"/>
      <c r="I136" s="152"/>
      <c r="J136" s="152"/>
      <c r="K136" s="152"/>
      <c r="L136" s="152"/>
      <c r="M136" s="152"/>
      <c r="N136" s="155" t="e">
        <f>AVERAGE(Calculations!P137:Y137)</f>
        <v>#DIV/0!</v>
      </c>
      <c r="O136" s="156" t="e">
        <f>STDEV(Calculations!P137:Y137)</f>
        <v>#DIV/0!</v>
      </c>
    </row>
    <row r="137" spans="1:15" ht="12.75">
      <c r="A137" s="92"/>
      <c r="B137" s="37" t="str">
        <f>IF('Gene Table'!D137="","",'Gene Table'!D137)</f>
        <v>NM_005035</v>
      </c>
      <c r="C137" s="151" t="s">
        <v>161</v>
      </c>
      <c r="D137" s="152"/>
      <c r="E137" s="152"/>
      <c r="F137" s="152"/>
      <c r="G137" s="152"/>
      <c r="H137" s="152"/>
      <c r="I137" s="152"/>
      <c r="J137" s="152"/>
      <c r="K137" s="152"/>
      <c r="L137" s="152"/>
      <c r="M137" s="152"/>
      <c r="N137" s="155" t="e">
        <f>AVERAGE(Calculations!P138:Y138)</f>
        <v>#DIV/0!</v>
      </c>
      <c r="O137" s="156" t="e">
        <f>STDEV(Calculations!P138:Y138)</f>
        <v>#DIV/0!</v>
      </c>
    </row>
    <row r="138" spans="1:15" ht="12.75">
      <c r="A138" s="92"/>
      <c r="B138" s="37" t="str">
        <f>IF('Gene Table'!D138="","",'Gene Table'!D138)</f>
        <v>NM_001018111</v>
      </c>
      <c r="C138" s="151" t="s">
        <v>165</v>
      </c>
      <c r="D138" s="152"/>
      <c r="E138" s="152"/>
      <c r="F138" s="152"/>
      <c r="G138" s="152"/>
      <c r="H138" s="152"/>
      <c r="I138" s="152"/>
      <c r="J138" s="152"/>
      <c r="K138" s="152"/>
      <c r="L138" s="152"/>
      <c r="M138" s="152"/>
      <c r="N138" s="155" t="e">
        <f>AVERAGE(Calculations!P139:Y139)</f>
        <v>#DIV/0!</v>
      </c>
      <c r="O138" s="156" t="e">
        <f>STDEV(Calculations!P139:Y139)</f>
        <v>#DIV/0!</v>
      </c>
    </row>
    <row r="139" spans="1:15" ht="12.75">
      <c r="A139" s="92"/>
      <c r="B139" s="37" t="str">
        <f>IF('Gene Table'!D139="","",'Gene Table'!D139)</f>
        <v>NM_000301</v>
      </c>
      <c r="C139" s="151" t="s">
        <v>169</v>
      </c>
      <c r="D139" s="152"/>
      <c r="E139" s="152"/>
      <c r="F139" s="152"/>
      <c r="G139" s="152"/>
      <c r="H139" s="152"/>
      <c r="I139" s="152"/>
      <c r="J139" s="152"/>
      <c r="K139" s="152"/>
      <c r="L139" s="152"/>
      <c r="M139" s="152"/>
      <c r="N139" s="155" t="e">
        <f>AVERAGE(Calculations!P140:Y140)</f>
        <v>#DIV/0!</v>
      </c>
      <c r="O139" s="156" t="e">
        <f>STDEV(Calculations!P140:Y140)</f>
        <v>#DIV/0!</v>
      </c>
    </row>
    <row r="140" spans="1:15" ht="12.75">
      <c r="A140" s="92"/>
      <c r="B140" s="37" t="str">
        <f>IF('Gene Table'!D140="","",'Gene Table'!D140)</f>
        <v>NM_002661</v>
      </c>
      <c r="C140" s="151" t="s">
        <v>173</v>
      </c>
      <c r="D140" s="152"/>
      <c r="E140" s="152"/>
      <c r="F140" s="152"/>
      <c r="G140" s="152"/>
      <c r="H140" s="152"/>
      <c r="I140" s="152"/>
      <c r="J140" s="152"/>
      <c r="K140" s="152"/>
      <c r="L140" s="152"/>
      <c r="M140" s="152"/>
      <c r="N140" s="155" t="e">
        <f>AVERAGE(Calculations!P141:Y141)</f>
        <v>#DIV/0!</v>
      </c>
      <c r="O140" s="156" t="e">
        <f>STDEV(Calculations!P141:Y141)</f>
        <v>#DIV/0!</v>
      </c>
    </row>
    <row r="141" spans="1:15" ht="12.75">
      <c r="A141" s="92"/>
      <c r="B141" s="37" t="str">
        <f>IF('Gene Table'!D141="","",'Gene Table'!D141)</f>
        <v>NM_000298</v>
      </c>
      <c r="C141" s="151" t="s">
        <v>177</v>
      </c>
      <c r="D141" s="152"/>
      <c r="E141" s="152"/>
      <c r="F141" s="152"/>
      <c r="G141" s="152"/>
      <c r="H141" s="152"/>
      <c r="I141" s="152"/>
      <c r="J141" s="152"/>
      <c r="K141" s="152"/>
      <c r="L141" s="152"/>
      <c r="M141" s="152"/>
      <c r="N141" s="155" t="e">
        <f>AVERAGE(Calculations!P142:Y142)</f>
        <v>#DIV/0!</v>
      </c>
      <c r="O141" s="156" t="e">
        <f>STDEV(Calculations!P142:Y142)</f>
        <v>#DIV/0!</v>
      </c>
    </row>
    <row r="142" spans="1:15" ht="12.75">
      <c r="A142" s="92"/>
      <c r="B142" s="37" t="str">
        <f>IF('Gene Table'!D142="","",'Gene Table'!D142)</f>
        <v>NM_000295</v>
      </c>
      <c r="C142" s="151" t="s">
        <v>181</v>
      </c>
      <c r="D142" s="152"/>
      <c r="E142" s="152"/>
      <c r="F142" s="152"/>
      <c r="G142" s="152"/>
      <c r="H142" s="152"/>
      <c r="I142" s="152"/>
      <c r="J142" s="152"/>
      <c r="K142" s="152"/>
      <c r="L142" s="152"/>
      <c r="M142" s="152"/>
      <c r="N142" s="155" t="e">
        <f>AVERAGE(Calculations!P143:Y143)</f>
        <v>#DIV/0!</v>
      </c>
      <c r="O142" s="156" t="e">
        <f>STDEV(Calculations!P143:Y143)</f>
        <v>#DIV/0!</v>
      </c>
    </row>
    <row r="143" spans="1:15" ht="12.75">
      <c r="A143" s="92"/>
      <c r="B143" s="37" t="str">
        <f>IF('Gene Table'!D143="","",'Gene Table'!D143)</f>
        <v>NM_000927</v>
      </c>
      <c r="C143" s="151" t="s">
        <v>185</v>
      </c>
      <c r="D143" s="152"/>
      <c r="E143" s="152"/>
      <c r="F143" s="152"/>
      <c r="G143" s="152"/>
      <c r="H143" s="152"/>
      <c r="I143" s="152"/>
      <c r="J143" s="152"/>
      <c r="K143" s="152"/>
      <c r="L143" s="152"/>
      <c r="M143" s="152"/>
      <c r="N143" s="155" t="e">
        <f>AVERAGE(Calculations!P144:Y144)</f>
        <v>#DIV/0!</v>
      </c>
      <c r="O143" s="156" t="e">
        <f>STDEV(Calculations!P144:Y144)</f>
        <v>#DIV/0!</v>
      </c>
    </row>
    <row r="144" spans="1:15" ht="12.75">
      <c r="A144" s="92"/>
      <c r="B144" s="37" t="str">
        <f>IF('Gene Table'!D144="","",'Gene Table'!D144)</f>
        <v>NM_002631</v>
      </c>
      <c r="C144" s="151" t="s">
        <v>189</v>
      </c>
      <c r="D144" s="152"/>
      <c r="E144" s="152"/>
      <c r="F144" s="152"/>
      <c r="G144" s="152"/>
      <c r="H144" s="152"/>
      <c r="I144" s="152"/>
      <c r="J144" s="152"/>
      <c r="K144" s="152"/>
      <c r="L144" s="152"/>
      <c r="M144" s="152"/>
      <c r="N144" s="155" t="e">
        <f>AVERAGE(Calculations!P145:Y145)</f>
        <v>#DIV/0!</v>
      </c>
      <c r="O144" s="156" t="e">
        <f>STDEV(Calculations!P145:Y145)</f>
        <v>#DIV/0!</v>
      </c>
    </row>
    <row r="145" spans="1:15" ht="12.75">
      <c r="A145" s="92"/>
      <c r="B145" s="37" t="str">
        <f>IF('Gene Table'!D145="","",'Gene Table'!D145)</f>
        <v>NM_002575</v>
      </c>
      <c r="C145" s="151" t="s">
        <v>193</v>
      </c>
      <c r="D145" s="152"/>
      <c r="E145" s="152"/>
      <c r="F145" s="152"/>
      <c r="G145" s="152"/>
      <c r="H145" s="152"/>
      <c r="I145" s="152"/>
      <c r="J145" s="152"/>
      <c r="K145" s="152"/>
      <c r="L145" s="152"/>
      <c r="M145" s="152"/>
      <c r="N145" s="155" t="e">
        <f>AVERAGE(Calculations!P146:Y146)</f>
        <v>#DIV/0!</v>
      </c>
      <c r="O145" s="156" t="e">
        <f>STDEV(Calculations!P146:Y146)</f>
        <v>#DIV/0!</v>
      </c>
    </row>
    <row r="146" spans="1:15" ht="12.75">
      <c r="A146" s="92"/>
      <c r="B146" s="37" t="str">
        <f>IF('Gene Table'!D146="","",'Gene Table'!D146)</f>
        <v>NM_000602</v>
      </c>
      <c r="C146" s="151" t="s">
        <v>197</v>
      </c>
      <c r="D146" s="152"/>
      <c r="E146" s="152"/>
      <c r="F146" s="152"/>
      <c r="G146" s="152"/>
      <c r="H146" s="152"/>
      <c r="I146" s="152"/>
      <c r="J146" s="152"/>
      <c r="K146" s="152"/>
      <c r="L146" s="152"/>
      <c r="M146" s="152"/>
      <c r="N146" s="155" t="e">
        <f>AVERAGE(Calculations!P147:Y147)</f>
        <v>#DIV/0!</v>
      </c>
      <c r="O146" s="156" t="e">
        <f>STDEV(Calculations!P147:Y147)</f>
        <v>#DIV/0!</v>
      </c>
    </row>
    <row r="147" spans="1:15" ht="12.75">
      <c r="A147" s="92"/>
      <c r="B147" s="37" t="str">
        <f>IF('Gene Table'!D147="","",'Gene Table'!D147)</f>
        <v>NM_000625</v>
      </c>
      <c r="C147" s="151" t="s">
        <v>201</v>
      </c>
      <c r="D147" s="152"/>
      <c r="E147" s="152"/>
      <c r="F147" s="152"/>
      <c r="G147" s="152"/>
      <c r="H147" s="152"/>
      <c r="I147" s="152"/>
      <c r="J147" s="152"/>
      <c r="K147" s="152"/>
      <c r="L147" s="152"/>
      <c r="M147" s="152"/>
      <c r="N147" s="155" t="e">
        <f>AVERAGE(Calculations!P148:Y148)</f>
        <v>#DIV/0!</v>
      </c>
      <c r="O147" s="156" t="e">
        <f>STDEV(Calculations!P148:Y148)</f>
        <v>#DIV/0!</v>
      </c>
    </row>
    <row r="148" spans="1:15" ht="12.75">
      <c r="A148" s="92"/>
      <c r="B148" s="37" t="str">
        <f>IF('Gene Table'!D148="","",'Gene Table'!D148)</f>
        <v>NM_001077493</v>
      </c>
      <c r="C148" s="151" t="s">
        <v>205</v>
      </c>
      <c r="D148" s="152"/>
      <c r="E148" s="152"/>
      <c r="F148" s="152"/>
      <c r="G148" s="152"/>
      <c r="H148" s="152"/>
      <c r="I148" s="152"/>
      <c r="J148" s="152"/>
      <c r="K148" s="152"/>
      <c r="L148" s="152"/>
      <c r="M148" s="152"/>
      <c r="N148" s="155" t="e">
        <f>AVERAGE(Calculations!P149:Y149)</f>
        <v>#DIV/0!</v>
      </c>
      <c r="O148" s="156" t="e">
        <f>STDEV(Calculations!P149:Y149)</f>
        <v>#DIV/0!</v>
      </c>
    </row>
    <row r="149" spans="1:15" ht="12.75">
      <c r="A149" s="92"/>
      <c r="B149" s="37" t="str">
        <f>IF('Gene Table'!D149="","",'Gene Table'!D149)</f>
        <v>NM_002467</v>
      </c>
      <c r="C149" s="151" t="s">
        <v>209</v>
      </c>
      <c r="D149" s="152"/>
      <c r="E149" s="152"/>
      <c r="F149" s="152"/>
      <c r="G149" s="152"/>
      <c r="H149" s="152"/>
      <c r="I149" s="152"/>
      <c r="J149" s="152"/>
      <c r="K149" s="152"/>
      <c r="L149" s="152"/>
      <c r="M149" s="152"/>
      <c r="N149" s="155" t="e">
        <f>AVERAGE(Calculations!P150:Y150)</f>
        <v>#DIV/0!</v>
      </c>
      <c r="O149" s="156" t="e">
        <f>STDEV(Calculations!P150:Y150)</f>
        <v>#DIV/0!</v>
      </c>
    </row>
    <row r="150" spans="1:15" ht="12.75">
      <c r="A150" s="92"/>
      <c r="B150" s="37" t="str">
        <f>IF('Gene Table'!D150="","",'Gene Table'!D150)</f>
        <v>NM_002462</v>
      </c>
      <c r="C150" s="151" t="s">
        <v>213</v>
      </c>
      <c r="D150" s="152"/>
      <c r="E150" s="152"/>
      <c r="F150" s="152"/>
      <c r="G150" s="152"/>
      <c r="H150" s="152"/>
      <c r="I150" s="152"/>
      <c r="J150" s="152"/>
      <c r="K150" s="152"/>
      <c r="L150" s="152"/>
      <c r="M150" s="152"/>
      <c r="N150" s="155" t="e">
        <f>AVERAGE(Calculations!P151:Y151)</f>
        <v>#DIV/0!</v>
      </c>
      <c r="O150" s="156" t="e">
        <f>STDEV(Calculations!P151:Y151)</f>
        <v>#DIV/0!</v>
      </c>
    </row>
    <row r="151" spans="1:15" ht="12.75">
      <c r="A151" s="92"/>
      <c r="B151" s="37" t="str">
        <f>IF('Gene Table'!D151="","",'Gene Table'!D151)</f>
        <v>NM_002454</v>
      </c>
      <c r="C151" s="151" t="s">
        <v>217</v>
      </c>
      <c r="D151" s="152"/>
      <c r="E151" s="152"/>
      <c r="F151" s="152"/>
      <c r="G151" s="152"/>
      <c r="H151" s="152"/>
      <c r="I151" s="152"/>
      <c r="J151" s="152"/>
      <c r="K151" s="152"/>
      <c r="L151" s="152"/>
      <c r="M151" s="152"/>
      <c r="N151" s="155" t="e">
        <f>AVERAGE(Calculations!P152:Y152)</f>
        <v>#DIV/0!</v>
      </c>
      <c r="O151" s="156" t="e">
        <f>STDEV(Calculations!P152:Y152)</f>
        <v>#DIV/0!</v>
      </c>
    </row>
    <row r="152" spans="1:15" ht="12.75">
      <c r="A152" s="92"/>
      <c r="B152" s="37" t="str">
        <f>IF('Gene Table'!D152="","",'Gene Table'!D152)</f>
        <v>NM_005952</v>
      </c>
      <c r="C152" s="151" t="s">
        <v>221</v>
      </c>
      <c r="D152" s="152"/>
      <c r="E152" s="152"/>
      <c r="F152" s="152"/>
      <c r="G152" s="152"/>
      <c r="H152" s="152"/>
      <c r="I152" s="152"/>
      <c r="J152" s="152"/>
      <c r="K152" s="152"/>
      <c r="L152" s="152"/>
      <c r="M152" s="152"/>
      <c r="N152" s="155" t="e">
        <f>AVERAGE(Calculations!P153:Y153)</f>
        <v>#DIV/0!</v>
      </c>
      <c r="O152" s="156" t="e">
        <f>STDEV(Calculations!P153:Y153)</f>
        <v>#DIV/0!</v>
      </c>
    </row>
    <row r="153" spans="1:15" ht="12.75">
      <c r="A153" s="92"/>
      <c r="B153" s="37" t="str">
        <f>IF('Gene Table'!D153="","",'Gene Table'!D153)</f>
        <v>NM_000251</v>
      </c>
      <c r="C153" s="151" t="s">
        <v>225</v>
      </c>
      <c r="D153" s="152"/>
      <c r="E153" s="152"/>
      <c r="F153" s="152"/>
      <c r="G153" s="152"/>
      <c r="H153" s="152"/>
      <c r="I153" s="152"/>
      <c r="J153" s="152"/>
      <c r="K153" s="152"/>
      <c r="L153" s="152"/>
      <c r="M153" s="152"/>
      <c r="N153" s="155" t="e">
        <f>AVERAGE(Calculations!P154:Y154)</f>
        <v>#DIV/0!</v>
      </c>
      <c r="O153" s="156" t="e">
        <f>STDEV(Calculations!P154:Y154)</f>
        <v>#DIV/0!</v>
      </c>
    </row>
    <row r="154" spans="1:15" ht="12.75">
      <c r="A154" s="92"/>
      <c r="B154" s="37" t="str">
        <f>IF('Gene Table'!D154="","",'Gene Table'!D154)</f>
        <v>NM_019899</v>
      </c>
      <c r="C154" s="151" t="s">
        <v>229</v>
      </c>
      <c r="D154" s="152"/>
      <c r="E154" s="152"/>
      <c r="F154" s="152"/>
      <c r="G154" s="152"/>
      <c r="H154" s="152"/>
      <c r="I154" s="152"/>
      <c r="J154" s="152"/>
      <c r="K154" s="152"/>
      <c r="L154" s="152"/>
      <c r="M154" s="152"/>
      <c r="N154" s="155" t="e">
        <f>AVERAGE(Calculations!P155:Y155)</f>
        <v>#DIV/0!</v>
      </c>
      <c r="O154" s="156" t="e">
        <f>STDEV(Calculations!P155:Y155)</f>
        <v>#DIV/0!</v>
      </c>
    </row>
    <row r="155" spans="1:15" ht="12.75">
      <c r="A155" s="92"/>
      <c r="B155" s="37" t="str">
        <f>IF('Gene Table'!D155="","",'Gene Table'!D155)</f>
        <v>NM_002426</v>
      </c>
      <c r="C155" s="151" t="s">
        <v>233</v>
      </c>
      <c r="D155" s="152"/>
      <c r="E155" s="152"/>
      <c r="F155" s="152"/>
      <c r="G155" s="152"/>
      <c r="H155" s="152"/>
      <c r="I155" s="152"/>
      <c r="J155" s="152"/>
      <c r="K155" s="152"/>
      <c r="L155" s="152"/>
      <c r="M155" s="152"/>
      <c r="N155" s="155" t="e">
        <f>AVERAGE(Calculations!P156:Y156)</f>
        <v>#DIV/0!</v>
      </c>
      <c r="O155" s="156" t="e">
        <f>STDEV(Calculations!P156:Y156)</f>
        <v>#DIV/0!</v>
      </c>
    </row>
    <row r="156" spans="1:15" ht="12.75">
      <c r="A156" s="92"/>
      <c r="B156" s="37" t="str">
        <f>IF('Gene Table'!D156="","",'Gene Table'!D156)</f>
        <v>NM_002424</v>
      </c>
      <c r="C156" s="151" t="s">
        <v>237</v>
      </c>
      <c r="D156" s="152"/>
      <c r="E156" s="152"/>
      <c r="F156" s="152"/>
      <c r="G156" s="152"/>
      <c r="H156" s="152"/>
      <c r="I156" s="152"/>
      <c r="J156" s="152"/>
      <c r="K156" s="152"/>
      <c r="L156" s="152"/>
      <c r="M156" s="152"/>
      <c r="N156" s="155" t="e">
        <f>AVERAGE(Calculations!P157:Y157)</f>
        <v>#DIV/0!</v>
      </c>
      <c r="O156" s="156" t="e">
        <f>STDEV(Calculations!P157:Y157)</f>
        <v>#DIV/0!</v>
      </c>
    </row>
    <row r="157" spans="1:15" ht="12.75">
      <c r="A157" s="92"/>
      <c r="B157" s="37" t="str">
        <f>IF('Gene Table'!D157="","",'Gene Table'!D157)</f>
        <v>NM_000249</v>
      </c>
      <c r="C157" s="151" t="s">
        <v>241</v>
      </c>
      <c r="D157" s="152"/>
      <c r="E157" s="152"/>
      <c r="F157" s="152"/>
      <c r="G157" s="152"/>
      <c r="H157" s="152"/>
      <c r="I157" s="152"/>
      <c r="J157" s="152"/>
      <c r="K157" s="152"/>
      <c r="L157" s="152"/>
      <c r="M157" s="152"/>
      <c r="N157" s="155" t="e">
        <f>AVERAGE(Calculations!P158:Y158)</f>
        <v>#DIV/0!</v>
      </c>
      <c r="O157" s="156" t="e">
        <f>STDEV(Calculations!P158:Y158)</f>
        <v>#DIV/0!</v>
      </c>
    </row>
    <row r="158" spans="1:15" ht="12.75">
      <c r="A158" s="92"/>
      <c r="B158" s="37" t="str">
        <f>IF('Gene Table'!D158="","",'Gene Table'!D158)</f>
        <v>NM_000246</v>
      </c>
      <c r="C158" s="151" t="s">
        <v>245</v>
      </c>
      <c r="D158" s="152"/>
      <c r="E158" s="152"/>
      <c r="F158" s="152"/>
      <c r="G158" s="152"/>
      <c r="H158" s="152"/>
      <c r="I158" s="152"/>
      <c r="J158" s="152"/>
      <c r="K158" s="152"/>
      <c r="L158" s="152"/>
      <c r="M158" s="152"/>
      <c r="N158" s="155" t="e">
        <f>AVERAGE(Calculations!P159:Y159)</f>
        <v>#DIV/0!</v>
      </c>
      <c r="O158" s="156" t="e">
        <f>STDEV(Calculations!P159:Y159)</f>
        <v>#DIV/0!</v>
      </c>
    </row>
    <row r="159" spans="1:15" ht="12.75">
      <c r="A159" s="92"/>
      <c r="B159" s="37" t="str">
        <f>IF('Gene Table'!D159="","",'Gene Table'!D159)</f>
        <v>NM_000428</v>
      </c>
      <c r="C159" s="151" t="s">
        <v>249</v>
      </c>
      <c r="D159" s="152"/>
      <c r="E159" s="152"/>
      <c r="F159" s="152"/>
      <c r="G159" s="152"/>
      <c r="H159" s="152"/>
      <c r="I159" s="152"/>
      <c r="J159" s="152"/>
      <c r="K159" s="152"/>
      <c r="L159" s="152"/>
      <c r="M159" s="152"/>
      <c r="N159" s="155" t="e">
        <f>AVERAGE(Calculations!P160:Y160)</f>
        <v>#DIV/0!</v>
      </c>
      <c r="O159" s="156" t="e">
        <f>STDEV(Calculations!P160:Y160)</f>
        <v>#DIV/0!</v>
      </c>
    </row>
    <row r="160" spans="1:15" ht="12.75">
      <c r="A160" s="92"/>
      <c r="B160" s="37" t="str">
        <f>IF('Gene Table'!D160="","",'Gene Table'!D160)</f>
        <v>NM_000236</v>
      </c>
      <c r="C160" s="151" t="s">
        <v>253</v>
      </c>
      <c r="D160" s="152"/>
      <c r="E160" s="152"/>
      <c r="F160" s="152"/>
      <c r="G160" s="152"/>
      <c r="H160" s="152"/>
      <c r="I160" s="152"/>
      <c r="J160" s="152"/>
      <c r="K160" s="152"/>
      <c r="L160" s="152"/>
      <c r="M160" s="152"/>
      <c r="N160" s="155" t="e">
        <f>AVERAGE(Calculations!P161:Y161)</f>
        <v>#DIV/0!</v>
      </c>
      <c r="O160" s="156" t="e">
        <f>STDEV(Calculations!P161:Y161)</f>
        <v>#DIV/0!</v>
      </c>
    </row>
    <row r="161" spans="1:15" ht="12.75">
      <c r="A161" s="92"/>
      <c r="B161" s="37" t="str">
        <f>IF('Gene Table'!D161="","",'Gene Table'!D161)</f>
        <v>NM_000222</v>
      </c>
      <c r="C161" s="151" t="s">
        <v>257</v>
      </c>
      <c r="D161" s="152"/>
      <c r="E161" s="152"/>
      <c r="F161" s="152"/>
      <c r="G161" s="152"/>
      <c r="H161" s="152"/>
      <c r="I161" s="152"/>
      <c r="J161" s="152"/>
      <c r="K161" s="152"/>
      <c r="L161" s="152"/>
      <c r="M161" s="152"/>
      <c r="N161" s="155" t="e">
        <f>AVERAGE(Calculations!P162:Y162)</f>
        <v>#DIV/0!</v>
      </c>
      <c r="O161" s="156" t="e">
        <f>STDEV(Calculations!P162:Y162)</f>
        <v>#DIV/0!</v>
      </c>
    </row>
    <row r="162" spans="1:15" ht="12.75">
      <c r="A162" s="92"/>
      <c r="B162" s="37" t="str">
        <f>IF('Gene Table'!D162="","",'Gene Table'!D162)</f>
        <v>NM_013289</v>
      </c>
      <c r="C162" s="151" t="s">
        <v>261</v>
      </c>
      <c r="D162" s="152"/>
      <c r="E162" s="152"/>
      <c r="F162" s="152"/>
      <c r="G162" s="152"/>
      <c r="H162" s="152"/>
      <c r="I162" s="152"/>
      <c r="J162" s="152"/>
      <c r="K162" s="152"/>
      <c r="L162" s="152"/>
      <c r="M162" s="152"/>
      <c r="N162" s="155" t="e">
        <f>AVERAGE(Calculations!P163:Y163)</f>
        <v>#DIV/0!</v>
      </c>
      <c r="O162" s="156" t="e">
        <f>STDEV(Calculations!P163:Y163)</f>
        <v>#DIV/0!</v>
      </c>
    </row>
    <row r="163" spans="1:15" ht="12.75">
      <c r="A163" s="92"/>
      <c r="B163" s="37" t="str">
        <f>IF('Gene Table'!D163="","",'Gene Table'!D163)</f>
        <v>NM_012313</v>
      </c>
      <c r="C163" s="151" t="s">
        <v>265</v>
      </c>
      <c r="D163" s="152"/>
      <c r="E163" s="152"/>
      <c r="F163" s="152"/>
      <c r="G163" s="152"/>
      <c r="H163" s="152"/>
      <c r="I163" s="152"/>
      <c r="J163" s="152"/>
      <c r="K163" s="152"/>
      <c r="L163" s="152"/>
      <c r="M163" s="152"/>
      <c r="N163" s="155" t="e">
        <f>AVERAGE(Calculations!P164:Y164)</f>
        <v>#DIV/0!</v>
      </c>
      <c r="O163" s="156" t="e">
        <f>STDEV(Calculations!P164:Y164)</f>
        <v>#DIV/0!</v>
      </c>
    </row>
    <row r="164" spans="1:15" ht="12.75">
      <c r="A164" s="92"/>
      <c r="B164" s="37" t="str">
        <f>IF('Gene Table'!D164="","",'Gene Table'!D164)</f>
        <v>NM_002255</v>
      </c>
      <c r="C164" s="151" t="s">
        <v>269</v>
      </c>
      <c r="D164" s="152"/>
      <c r="E164" s="152"/>
      <c r="F164" s="152"/>
      <c r="G164" s="152"/>
      <c r="H164" s="152"/>
      <c r="I164" s="152"/>
      <c r="J164" s="152"/>
      <c r="K164" s="152"/>
      <c r="L164" s="152"/>
      <c r="M164" s="152"/>
      <c r="N164" s="155" t="e">
        <f>AVERAGE(Calculations!P165:Y165)</f>
        <v>#DIV/0!</v>
      </c>
      <c r="O164" s="156" t="e">
        <f>STDEV(Calculations!P165:Y165)</f>
        <v>#DIV/0!</v>
      </c>
    </row>
    <row r="165" spans="1:15" ht="12.75">
      <c r="A165" s="92"/>
      <c r="B165" s="37" t="str">
        <f>IF('Gene Table'!D165="","",'Gene Table'!D165)</f>
        <v>NM_015868</v>
      </c>
      <c r="C165" s="151" t="s">
        <v>273</v>
      </c>
      <c r="D165" s="152"/>
      <c r="E165" s="152"/>
      <c r="F165" s="152"/>
      <c r="G165" s="152"/>
      <c r="H165" s="152"/>
      <c r="I165" s="152"/>
      <c r="J165" s="152"/>
      <c r="K165" s="152"/>
      <c r="L165" s="152"/>
      <c r="M165" s="152"/>
      <c r="N165" s="155" t="e">
        <f>AVERAGE(Calculations!P166:Y166)</f>
        <v>#DIV/0!</v>
      </c>
      <c r="O165" s="156" t="e">
        <f>STDEV(Calculations!P166:Y166)</f>
        <v>#DIV/0!</v>
      </c>
    </row>
    <row r="166" spans="1:15" ht="12.75">
      <c r="A166" s="92"/>
      <c r="B166" s="37" t="str">
        <f>IF('Gene Table'!D166="","",'Gene Table'!D166)</f>
        <v>NM_014218</v>
      </c>
      <c r="C166" s="151" t="s">
        <v>277</v>
      </c>
      <c r="D166" s="152"/>
      <c r="E166" s="152"/>
      <c r="F166" s="152"/>
      <c r="G166" s="152"/>
      <c r="H166" s="152"/>
      <c r="I166" s="152"/>
      <c r="J166" s="152"/>
      <c r="K166" s="152"/>
      <c r="L166" s="152"/>
      <c r="M166" s="152"/>
      <c r="N166" s="155" t="e">
        <f>AVERAGE(Calculations!P167:Y167)</f>
        <v>#DIV/0!</v>
      </c>
      <c r="O166" s="156" t="e">
        <f>STDEV(Calculations!P167:Y167)</f>
        <v>#DIV/0!</v>
      </c>
    </row>
    <row r="167" spans="1:15" ht="12.75">
      <c r="A167" s="92"/>
      <c r="B167" s="37" t="str">
        <f>IF('Gene Table'!D167="","",'Gene Table'!D167)</f>
        <v>NM_002253</v>
      </c>
      <c r="C167" s="151" t="s">
        <v>281</v>
      </c>
      <c r="D167" s="152"/>
      <c r="E167" s="152"/>
      <c r="F167" s="152"/>
      <c r="G167" s="152"/>
      <c r="H167" s="152"/>
      <c r="I167" s="152"/>
      <c r="J167" s="152"/>
      <c r="K167" s="152"/>
      <c r="L167" s="152"/>
      <c r="M167" s="152"/>
      <c r="N167" s="155" t="e">
        <f>AVERAGE(Calculations!P168:Y168)</f>
        <v>#DIV/0!</v>
      </c>
      <c r="O167" s="156" t="e">
        <f>STDEV(Calculations!P168:Y168)</f>
        <v>#DIV/0!</v>
      </c>
    </row>
    <row r="168" spans="1:15" ht="12.75">
      <c r="A168" s="92"/>
      <c r="B168" s="37" t="str">
        <f>IF('Gene Table'!D168="","",'Gene Table'!D168)</f>
        <v>NM_002239</v>
      </c>
      <c r="C168" s="151" t="s">
        <v>285</v>
      </c>
      <c r="D168" s="152"/>
      <c r="E168" s="152"/>
      <c r="F168" s="152"/>
      <c r="G168" s="152"/>
      <c r="H168" s="152"/>
      <c r="I168" s="152"/>
      <c r="J168" s="152"/>
      <c r="K168" s="152"/>
      <c r="L168" s="152"/>
      <c r="M168" s="152"/>
      <c r="N168" s="155" t="e">
        <f>AVERAGE(Calculations!P169:Y169)</f>
        <v>#DIV/0!</v>
      </c>
      <c r="O168" s="156" t="e">
        <f>STDEV(Calculations!P169:Y169)</f>
        <v>#DIV/0!</v>
      </c>
    </row>
    <row r="169" spans="1:15" ht="12.75">
      <c r="A169" s="92"/>
      <c r="B169" s="37" t="str">
        <f>IF('Gene Table'!D169="","",'Gene Table'!D169)</f>
        <v>NM_002227</v>
      </c>
      <c r="C169" s="151" t="s">
        <v>289</v>
      </c>
      <c r="D169" s="152"/>
      <c r="E169" s="152"/>
      <c r="F169" s="152"/>
      <c r="G169" s="152"/>
      <c r="H169" s="152"/>
      <c r="I169" s="152"/>
      <c r="J169" s="152"/>
      <c r="K169" s="152"/>
      <c r="L169" s="152"/>
      <c r="M169" s="152"/>
      <c r="N169" s="155" t="e">
        <f>AVERAGE(Calculations!P170:Y170)</f>
        <v>#DIV/0!</v>
      </c>
      <c r="O169" s="156" t="e">
        <f>STDEV(Calculations!P170:Y170)</f>
        <v>#DIV/0!</v>
      </c>
    </row>
    <row r="170" spans="1:15" ht="12.75">
      <c r="A170" s="92"/>
      <c r="B170" s="37" t="str">
        <f>IF('Gene Table'!D170="","",'Gene Table'!D170)</f>
        <v>NM_002210</v>
      </c>
      <c r="C170" s="151" t="s">
        <v>293</v>
      </c>
      <c r="D170" s="152"/>
      <c r="E170" s="152"/>
      <c r="F170" s="152"/>
      <c r="G170" s="152"/>
      <c r="H170" s="152"/>
      <c r="I170" s="152"/>
      <c r="J170" s="152"/>
      <c r="K170" s="152"/>
      <c r="L170" s="152"/>
      <c r="M170" s="152"/>
      <c r="N170" s="155" t="e">
        <f>AVERAGE(Calculations!P171:Y171)</f>
        <v>#DIV/0!</v>
      </c>
      <c r="O170" s="156" t="e">
        <f>STDEV(Calculations!P171:Y171)</f>
        <v>#DIV/0!</v>
      </c>
    </row>
    <row r="171" spans="1:15" ht="12.75">
      <c r="A171" s="92"/>
      <c r="B171" s="37" t="str">
        <f>IF('Gene Table'!D171="","",'Gene Table'!D171)</f>
        <v>NM_002207</v>
      </c>
      <c r="C171" s="151" t="s">
        <v>297</v>
      </c>
      <c r="D171" s="152"/>
      <c r="E171" s="152"/>
      <c r="F171" s="152"/>
      <c r="G171" s="152"/>
      <c r="H171" s="152"/>
      <c r="I171" s="152"/>
      <c r="J171" s="152"/>
      <c r="K171" s="152"/>
      <c r="L171" s="152"/>
      <c r="M171" s="152"/>
      <c r="N171" s="155" t="e">
        <f>AVERAGE(Calculations!P172:Y172)</f>
        <v>#DIV/0!</v>
      </c>
      <c r="O171" s="156" t="e">
        <f>STDEV(Calculations!P172:Y172)</f>
        <v>#DIV/0!</v>
      </c>
    </row>
    <row r="172" spans="1:15" ht="12.75">
      <c r="A172" s="92"/>
      <c r="B172" s="37" t="str">
        <f>IF('Gene Table'!D172="","",'Gene Table'!D172)</f>
        <v>NM_000207</v>
      </c>
      <c r="C172" s="151" t="s">
        <v>301</v>
      </c>
      <c r="D172" s="152"/>
      <c r="E172" s="152"/>
      <c r="F172" s="152"/>
      <c r="G172" s="152"/>
      <c r="H172" s="152"/>
      <c r="I172" s="152"/>
      <c r="J172" s="152"/>
      <c r="K172" s="152"/>
      <c r="L172" s="152"/>
      <c r="M172" s="152"/>
      <c r="N172" s="155" t="e">
        <f>AVERAGE(Calculations!P173:Y173)</f>
        <v>#DIV/0!</v>
      </c>
      <c r="O172" s="156" t="e">
        <f>STDEV(Calculations!P173:Y173)</f>
        <v>#DIV/0!</v>
      </c>
    </row>
    <row r="173" spans="1:15" ht="12.75">
      <c r="A173" s="92"/>
      <c r="B173" s="37" t="str">
        <f>IF('Gene Table'!D173="","",'Gene Table'!D173)</f>
        <v>NM_001565</v>
      </c>
      <c r="C173" s="151" t="s">
        <v>305</v>
      </c>
      <c r="D173" s="152"/>
      <c r="E173" s="152"/>
      <c r="F173" s="152"/>
      <c r="G173" s="152"/>
      <c r="H173" s="152"/>
      <c r="I173" s="152"/>
      <c r="J173" s="152"/>
      <c r="K173" s="152"/>
      <c r="L173" s="152"/>
      <c r="M173" s="152"/>
      <c r="N173" s="155" t="e">
        <f>AVERAGE(Calculations!P174:Y174)</f>
        <v>#DIV/0!</v>
      </c>
      <c r="O173" s="156" t="e">
        <f>STDEV(Calculations!P174:Y174)</f>
        <v>#DIV/0!</v>
      </c>
    </row>
    <row r="174" spans="1:15" ht="12.75">
      <c r="A174" s="92"/>
      <c r="B174" s="37" t="str">
        <f>IF('Gene Table'!D174="","",'Gene Table'!D174)</f>
        <v>NM_005536</v>
      </c>
      <c r="C174" s="151" t="s">
        <v>309</v>
      </c>
      <c r="D174" s="152"/>
      <c r="E174" s="152"/>
      <c r="F174" s="152"/>
      <c r="G174" s="152"/>
      <c r="H174" s="152"/>
      <c r="I174" s="152"/>
      <c r="J174" s="152"/>
      <c r="K174" s="152"/>
      <c r="L174" s="152"/>
      <c r="M174" s="152"/>
      <c r="N174" s="155" t="e">
        <f>AVERAGE(Calculations!P175:Y175)</f>
        <v>#DIV/0!</v>
      </c>
      <c r="O174" s="156" t="e">
        <f>STDEV(Calculations!P175:Y175)</f>
        <v>#DIV/0!</v>
      </c>
    </row>
    <row r="175" spans="1:15" ht="12.75">
      <c r="A175" s="92"/>
      <c r="B175" s="37" t="str">
        <f>IF('Gene Table'!D175="","",'Gene Table'!D175)</f>
        <v>NM_005535</v>
      </c>
      <c r="C175" s="151" t="s">
        <v>313</v>
      </c>
      <c r="D175" s="152"/>
      <c r="E175" s="152"/>
      <c r="F175" s="152"/>
      <c r="G175" s="152"/>
      <c r="H175" s="152"/>
      <c r="I175" s="152"/>
      <c r="J175" s="152"/>
      <c r="K175" s="152"/>
      <c r="L175" s="152"/>
      <c r="M175" s="152"/>
      <c r="N175" s="155" t="e">
        <f>AVERAGE(Calculations!P176:Y176)</f>
        <v>#DIV/0!</v>
      </c>
      <c r="O175" s="156" t="e">
        <f>STDEV(Calculations!P176:Y176)</f>
        <v>#DIV/0!</v>
      </c>
    </row>
    <row r="176" spans="1:15" ht="12.75">
      <c r="A176" s="92"/>
      <c r="B176" s="37" t="str">
        <f>IF('Gene Table'!D176="","",'Gene Table'!D176)</f>
        <v>NM_000584</v>
      </c>
      <c r="C176" s="151" t="s">
        <v>317</v>
      </c>
      <c r="D176" s="152"/>
      <c r="E176" s="152"/>
      <c r="F176" s="152"/>
      <c r="G176" s="152"/>
      <c r="H176" s="152"/>
      <c r="I176" s="152"/>
      <c r="J176" s="152"/>
      <c r="K176" s="152"/>
      <c r="L176" s="152"/>
      <c r="M176" s="152"/>
      <c r="N176" s="155" t="e">
        <f>AVERAGE(Calculations!P177:Y177)</f>
        <v>#DIV/0!</v>
      </c>
      <c r="O176" s="156" t="e">
        <f>STDEV(Calculations!P177:Y177)</f>
        <v>#DIV/0!</v>
      </c>
    </row>
    <row r="177" spans="1:15" ht="12.75">
      <c r="A177" s="92"/>
      <c r="B177" s="37" t="str">
        <f>IF('Gene Table'!D177="","",'Gene Table'!D177)</f>
        <v>NM_000639</v>
      </c>
      <c r="C177" s="151" t="s">
        <v>321</v>
      </c>
      <c r="D177" s="152"/>
      <c r="E177" s="152"/>
      <c r="F177" s="152"/>
      <c r="G177" s="152"/>
      <c r="H177" s="152"/>
      <c r="I177" s="152"/>
      <c r="J177" s="152"/>
      <c r="K177" s="152"/>
      <c r="L177" s="152"/>
      <c r="M177" s="152"/>
      <c r="N177" s="155" t="e">
        <f>AVERAGE(Calculations!P178:Y178)</f>
        <v>#DIV/0!</v>
      </c>
      <c r="O177" s="156" t="e">
        <f>STDEV(Calculations!P178:Y178)</f>
        <v>#DIV/0!</v>
      </c>
    </row>
    <row r="178" spans="1:15" ht="12.75">
      <c r="A178" s="92"/>
      <c r="B178" s="37" t="str">
        <f>IF('Gene Table'!D178="","",'Gene Table'!D178)</f>
        <v>NM_000878</v>
      </c>
      <c r="C178" s="151" t="s">
        <v>325</v>
      </c>
      <c r="D178" s="152"/>
      <c r="E178" s="152"/>
      <c r="F178" s="152"/>
      <c r="G178" s="152"/>
      <c r="H178" s="152"/>
      <c r="I178" s="152"/>
      <c r="J178" s="152"/>
      <c r="K178" s="152"/>
      <c r="L178" s="152"/>
      <c r="M178" s="152"/>
      <c r="N178" s="155" t="e">
        <f>AVERAGE(Calculations!P179:Y179)</f>
        <v>#DIV/0!</v>
      </c>
      <c r="O178" s="156" t="e">
        <f>STDEV(Calculations!P179:Y179)</f>
        <v>#DIV/0!</v>
      </c>
    </row>
    <row r="179" spans="1:15" ht="12.75">
      <c r="A179" s="92"/>
      <c r="B179" s="37" t="str">
        <f>IF('Gene Table'!D179="","",'Gene Table'!D179)</f>
        <v>NM_000586</v>
      </c>
      <c r="C179" s="151" t="s">
        <v>329</v>
      </c>
      <c r="D179" s="152"/>
      <c r="E179" s="152"/>
      <c r="F179" s="152"/>
      <c r="G179" s="152"/>
      <c r="H179" s="152"/>
      <c r="I179" s="152"/>
      <c r="J179" s="152"/>
      <c r="K179" s="152"/>
      <c r="L179" s="152"/>
      <c r="M179" s="152"/>
      <c r="N179" s="155" t="e">
        <f>AVERAGE(Calculations!P180:Y180)</f>
        <v>#DIV/0!</v>
      </c>
      <c r="O179" s="156" t="e">
        <f>STDEV(Calculations!P180:Y180)</f>
        <v>#DIV/0!</v>
      </c>
    </row>
    <row r="180" spans="1:15" ht="12.75">
      <c r="A180" s="92"/>
      <c r="B180" s="37" t="str">
        <f>IF('Gene Table'!D180="","",'Gene Table'!D180)</f>
        <v>NM_000575</v>
      </c>
      <c r="C180" s="151" t="s">
        <v>333</v>
      </c>
      <c r="D180" s="152"/>
      <c r="E180" s="152"/>
      <c r="F180" s="152"/>
      <c r="G180" s="152"/>
      <c r="H180" s="152"/>
      <c r="I180" s="152"/>
      <c r="J180" s="152"/>
      <c r="K180" s="152"/>
      <c r="L180" s="152"/>
      <c r="M180" s="152"/>
      <c r="N180" s="155" t="e">
        <f>AVERAGE(Calculations!P181:Y181)</f>
        <v>#DIV/0!</v>
      </c>
      <c r="O180" s="156" t="e">
        <f>STDEV(Calculations!P181:Y181)</f>
        <v>#DIV/0!</v>
      </c>
    </row>
    <row r="181" spans="1:15" ht="12.75">
      <c r="A181" s="92"/>
      <c r="B181" s="37" t="str">
        <f>IF('Gene Table'!D181="","",'Gene Table'!D181)</f>
        <v>NM_002178</v>
      </c>
      <c r="C181" s="151" t="s">
        <v>337</v>
      </c>
      <c r="D181" s="152"/>
      <c r="E181" s="152"/>
      <c r="F181" s="152"/>
      <c r="G181" s="152"/>
      <c r="H181" s="152"/>
      <c r="I181" s="152"/>
      <c r="J181" s="152"/>
      <c r="K181" s="152"/>
      <c r="L181" s="152"/>
      <c r="M181" s="152"/>
      <c r="N181" s="155" t="e">
        <f>AVERAGE(Calculations!P182:Y182)</f>
        <v>#DIV/0!</v>
      </c>
      <c r="O181" s="156" t="e">
        <f>STDEV(Calculations!P182:Y182)</f>
        <v>#DIV/0!</v>
      </c>
    </row>
    <row r="182" spans="1:15" ht="12.75">
      <c r="A182" s="92"/>
      <c r="B182" s="37" t="str">
        <f>IF('Gene Table'!D182="","",'Gene Table'!D182)</f>
        <v>NM_000598</v>
      </c>
      <c r="C182" s="151" t="s">
        <v>341</v>
      </c>
      <c r="D182" s="152"/>
      <c r="E182" s="152"/>
      <c r="F182" s="152"/>
      <c r="G182" s="152"/>
      <c r="H182" s="152"/>
      <c r="I182" s="152"/>
      <c r="J182" s="152"/>
      <c r="K182" s="152"/>
      <c r="L182" s="152"/>
      <c r="M182" s="152"/>
      <c r="N182" s="155" t="e">
        <f>AVERAGE(Calculations!P183:Y183)</f>
        <v>#DIV/0!</v>
      </c>
      <c r="O182" s="156" t="e">
        <f>STDEV(Calculations!P183:Y183)</f>
        <v>#DIV/0!</v>
      </c>
    </row>
    <row r="183" spans="1:15" ht="12.75">
      <c r="A183" s="92"/>
      <c r="B183" s="37" t="str">
        <f>IF('Gene Table'!D183="","",'Gene Table'!D183)</f>
        <v>HGDC</v>
      </c>
      <c r="C183" s="151" t="s">
        <v>345</v>
      </c>
      <c r="D183" s="152"/>
      <c r="E183" s="152"/>
      <c r="F183" s="152"/>
      <c r="G183" s="152"/>
      <c r="H183" s="152"/>
      <c r="I183" s="152"/>
      <c r="J183" s="152"/>
      <c r="K183" s="152"/>
      <c r="L183" s="152"/>
      <c r="M183" s="152"/>
      <c r="N183" s="155" t="e">
        <f>AVERAGE(Calculations!P184:Y184)</f>
        <v>#DIV/0!</v>
      </c>
      <c r="O183" s="156" t="e">
        <f>STDEV(Calculations!P184:Y184)</f>
        <v>#DIV/0!</v>
      </c>
    </row>
    <row r="184" spans="1:15" ht="12.75">
      <c r="A184" s="92"/>
      <c r="B184" s="37" t="str">
        <f>IF('Gene Table'!D184="","",'Gene Table'!D184)</f>
        <v>HGDC</v>
      </c>
      <c r="C184" s="151" t="s">
        <v>347</v>
      </c>
      <c r="D184" s="152"/>
      <c r="E184" s="152"/>
      <c r="F184" s="152"/>
      <c r="G184" s="152"/>
      <c r="H184" s="152"/>
      <c r="I184" s="152"/>
      <c r="J184" s="152"/>
      <c r="K184" s="152"/>
      <c r="L184" s="152"/>
      <c r="M184" s="152"/>
      <c r="N184" s="155" t="e">
        <f>AVERAGE(Calculations!P185:Y185)</f>
        <v>#DIV/0!</v>
      </c>
      <c r="O184" s="156" t="e">
        <f>STDEV(Calculations!P185:Y185)</f>
        <v>#DIV/0!</v>
      </c>
    </row>
    <row r="185" spans="1:15" ht="12.75">
      <c r="A185" s="92"/>
      <c r="B185" s="37" t="str">
        <f>IF('Gene Table'!D185="","",'Gene Table'!D185)</f>
        <v>NM_002046</v>
      </c>
      <c r="C185" s="151" t="s">
        <v>348</v>
      </c>
      <c r="D185" s="152"/>
      <c r="E185" s="152"/>
      <c r="F185" s="152"/>
      <c r="G185" s="152"/>
      <c r="H185" s="152"/>
      <c r="I185" s="152"/>
      <c r="J185" s="152"/>
      <c r="K185" s="152"/>
      <c r="L185" s="152"/>
      <c r="M185" s="152"/>
      <c r="N185" s="155" t="e">
        <f>AVERAGE(Calculations!P186:Y186)</f>
        <v>#DIV/0!</v>
      </c>
      <c r="O185" s="156" t="e">
        <f>STDEV(Calculations!P186:Y186)</f>
        <v>#DIV/0!</v>
      </c>
    </row>
    <row r="186" spans="1:15" ht="12.75">
      <c r="A186" s="92"/>
      <c r="B186" s="37" t="str">
        <f>IF('Gene Table'!D186="","",'Gene Table'!D186)</f>
        <v>NM_001101</v>
      </c>
      <c r="C186" s="151" t="s">
        <v>352</v>
      </c>
      <c r="D186" s="152"/>
      <c r="E186" s="152"/>
      <c r="F186" s="152"/>
      <c r="G186" s="152"/>
      <c r="H186" s="152"/>
      <c r="I186" s="152"/>
      <c r="J186" s="152"/>
      <c r="K186" s="152"/>
      <c r="L186" s="152"/>
      <c r="M186" s="152"/>
      <c r="N186" s="155" t="e">
        <f>AVERAGE(Calculations!P187:Y187)</f>
        <v>#DIV/0!</v>
      </c>
      <c r="O186" s="156" t="e">
        <f>STDEV(Calculations!P187:Y187)</f>
        <v>#DIV/0!</v>
      </c>
    </row>
    <row r="187" spans="1:15" ht="12.75">
      <c r="A187" s="92"/>
      <c r="B187" s="37" t="str">
        <f>IF('Gene Table'!D187="","",'Gene Table'!D187)</f>
        <v>NM_004048</v>
      </c>
      <c r="C187" s="151" t="s">
        <v>356</v>
      </c>
      <c r="D187" s="152"/>
      <c r="E187" s="152"/>
      <c r="F187" s="152"/>
      <c r="G187" s="152"/>
      <c r="H187" s="152"/>
      <c r="I187" s="152"/>
      <c r="J187" s="152"/>
      <c r="K187" s="152"/>
      <c r="L187" s="152"/>
      <c r="M187" s="152"/>
      <c r="N187" s="155" t="e">
        <f>AVERAGE(Calculations!P188:Y188)</f>
        <v>#DIV/0!</v>
      </c>
      <c r="O187" s="156" t="e">
        <f>STDEV(Calculations!P188:Y188)</f>
        <v>#DIV/0!</v>
      </c>
    </row>
    <row r="188" spans="1:15" ht="12.75">
      <c r="A188" s="92"/>
      <c r="B188" s="37" t="str">
        <f>IF('Gene Table'!D188="","",'Gene Table'!D188)</f>
        <v>NM_012423</v>
      </c>
      <c r="C188" s="151" t="s">
        <v>360</v>
      </c>
      <c r="D188" s="152"/>
      <c r="E188" s="152"/>
      <c r="F188" s="152"/>
      <c r="G188" s="152"/>
      <c r="H188" s="152"/>
      <c r="I188" s="152"/>
      <c r="J188" s="152"/>
      <c r="K188" s="152"/>
      <c r="L188" s="152"/>
      <c r="M188" s="152"/>
      <c r="N188" s="155" t="e">
        <f>AVERAGE(Calculations!P189:Y189)</f>
        <v>#DIV/0!</v>
      </c>
      <c r="O188" s="156" t="e">
        <f>STDEV(Calculations!P189:Y189)</f>
        <v>#DIV/0!</v>
      </c>
    </row>
    <row r="189" spans="1:15" ht="12.75">
      <c r="A189" s="92"/>
      <c r="B189" s="37" t="str">
        <f>IF('Gene Table'!D189="","",'Gene Table'!D189)</f>
        <v>NM_000194</v>
      </c>
      <c r="C189" s="151" t="s">
        <v>364</v>
      </c>
      <c r="D189" s="152"/>
      <c r="E189" s="152"/>
      <c r="F189" s="152"/>
      <c r="G189" s="152"/>
      <c r="H189" s="152"/>
      <c r="I189" s="152"/>
      <c r="J189" s="152"/>
      <c r="K189" s="152"/>
      <c r="L189" s="152"/>
      <c r="M189" s="152"/>
      <c r="N189" s="155" t="e">
        <f>AVERAGE(Calculations!P190:Y190)</f>
        <v>#DIV/0!</v>
      </c>
      <c r="O189" s="156" t="e">
        <f>STDEV(Calculations!P190:Y190)</f>
        <v>#DIV/0!</v>
      </c>
    </row>
    <row r="190" spans="1:15" ht="12.75">
      <c r="A190" s="92"/>
      <c r="B190" s="37" t="str">
        <f>IF('Gene Table'!D190="","",'Gene Table'!D190)</f>
        <v>NR_003286</v>
      </c>
      <c r="C190" s="151" t="s">
        <v>368</v>
      </c>
      <c r="D190" s="152"/>
      <c r="E190" s="152"/>
      <c r="F190" s="152"/>
      <c r="G190" s="152"/>
      <c r="H190" s="152"/>
      <c r="I190" s="152"/>
      <c r="J190" s="152"/>
      <c r="K190" s="152"/>
      <c r="L190" s="152"/>
      <c r="M190" s="152"/>
      <c r="N190" s="155" t="e">
        <f>AVERAGE(Calculations!P191:Y191)</f>
        <v>#DIV/0!</v>
      </c>
      <c r="O190" s="156" t="e">
        <f>STDEV(Calculations!P191:Y191)</f>
        <v>#DIV/0!</v>
      </c>
    </row>
    <row r="191" spans="1:15" ht="12.75">
      <c r="A191" s="92"/>
      <c r="B191" s="37" t="str">
        <f>IF('Gene Table'!D191="","",'Gene Table'!D191)</f>
        <v>RT</v>
      </c>
      <c r="C191" s="151" t="s">
        <v>372</v>
      </c>
      <c r="D191" s="152"/>
      <c r="E191" s="152"/>
      <c r="F191" s="152"/>
      <c r="G191" s="152"/>
      <c r="H191" s="152"/>
      <c r="I191" s="152"/>
      <c r="J191" s="152"/>
      <c r="K191" s="152"/>
      <c r="L191" s="152"/>
      <c r="M191" s="152"/>
      <c r="N191" s="155" t="e">
        <f>AVERAGE(Calculations!P192:Y192)</f>
        <v>#DIV/0!</v>
      </c>
      <c r="O191" s="156" t="e">
        <f>STDEV(Calculations!P192:Y192)</f>
        <v>#DIV/0!</v>
      </c>
    </row>
    <row r="192" spans="1:15" ht="12.75">
      <c r="A192" s="92"/>
      <c r="B192" s="37" t="str">
        <f>IF('Gene Table'!D192="","",'Gene Table'!D192)</f>
        <v>RT</v>
      </c>
      <c r="C192" s="151" t="s">
        <v>374</v>
      </c>
      <c r="D192" s="152"/>
      <c r="E192" s="152"/>
      <c r="F192" s="152"/>
      <c r="G192" s="152"/>
      <c r="H192" s="152"/>
      <c r="I192" s="152"/>
      <c r="J192" s="152"/>
      <c r="K192" s="152"/>
      <c r="L192" s="152"/>
      <c r="M192" s="152"/>
      <c r="N192" s="155" t="e">
        <f>AVERAGE(Calculations!P193:Y193)</f>
        <v>#DIV/0!</v>
      </c>
      <c r="O192" s="156" t="e">
        <f>STDEV(Calculations!P193:Y193)</f>
        <v>#DIV/0!</v>
      </c>
    </row>
    <row r="193" spans="1:15" ht="12.75">
      <c r="A193" s="92"/>
      <c r="B193" s="37" t="str">
        <f>IF('Gene Table'!D193="","",'Gene Table'!D193)</f>
        <v>PCR</v>
      </c>
      <c r="C193" s="151" t="s">
        <v>375</v>
      </c>
      <c r="D193" s="152"/>
      <c r="E193" s="152"/>
      <c r="F193" s="152"/>
      <c r="G193" s="152"/>
      <c r="H193" s="152"/>
      <c r="I193" s="152"/>
      <c r="J193" s="152"/>
      <c r="K193" s="152"/>
      <c r="L193" s="152"/>
      <c r="M193" s="152"/>
      <c r="N193" s="155" t="e">
        <f>AVERAGE(Calculations!P194:Y194)</f>
        <v>#DIV/0!</v>
      </c>
      <c r="O193" s="156" t="e">
        <f>STDEV(Calculations!P194:Y194)</f>
        <v>#DIV/0!</v>
      </c>
    </row>
    <row r="194" spans="1:15" ht="12.75">
      <c r="A194" s="92"/>
      <c r="B194" s="37" t="str">
        <f>IF('Gene Table'!D194="","",'Gene Table'!D194)</f>
        <v>PCR</v>
      </c>
      <c r="C194" s="151" t="s">
        <v>377</v>
      </c>
      <c r="D194" s="152"/>
      <c r="E194" s="152"/>
      <c r="F194" s="152"/>
      <c r="G194" s="152"/>
      <c r="H194" s="152"/>
      <c r="I194" s="152"/>
      <c r="J194" s="152"/>
      <c r="K194" s="152"/>
      <c r="L194" s="152"/>
      <c r="M194" s="152"/>
      <c r="N194" s="155" t="e">
        <f>AVERAGE(Calculations!P195:Y195)</f>
        <v>#DIV/0!</v>
      </c>
      <c r="O194" s="156" t="e">
        <f>STDEV(Calculations!P195:Y195)</f>
        <v>#DIV/0!</v>
      </c>
    </row>
  </sheetData>
  <mergeCells count="11">
    <mergeCell ref="D1:O1"/>
    <mergeCell ref="R1:AA1"/>
    <mergeCell ref="Q7:AC7"/>
    <mergeCell ref="A1:A2"/>
    <mergeCell ref="A3:A98"/>
    <mergeCell ref="A99:A194"/>
    <mergeCell ref="B1:B2"/>
    <mergeCell ref="C1:C2"/>
    <mergeCell ref="Q1:Q2"/>
    <mergeCell ref="AB1:AB2"/>
    <mergeCell ref="AC1:AC2"/>
  </mergeCells>
  <conditionalFormatting sqref="D3:M194">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131"/>
  <sheetViews>
    <sheetView workbookViewId="0" topLeftCell="A1">
      <selection activeCell="C3" sqref="C3"/>
    </sheetView>
  </sheetViews>
  <sheetFormatPr defaultColWidth="9.00390625" defaultRowHeight="15" customHeight="1"/>
  <cols>
    <col min="1" max="1" width="9.28125" style="0" customWidth="1"/>
    <col min="2" max="2" width="15.7109375" style="0" customWidth="1"/>
    <col min="3" max="13" width="5.7109375" style="0" customWidth="1"/>
    <col min="14" max="14" width="15.7109375" style="0" customWidth="1"/>
    <col min="15" max="25" width="5.7109375" style="0" customWidth="1"/>
  </cols>
  <sheetData>
    <row r="1" spans="1:25" ht="15" customHeight="1">
      <c r="A1" s="61" t="s">
        <v>3</v>
      </c>
      <c r="B1" s="72" t="s">
        <v>652</v>
      </c>
      <c r="C1" s="61" t="s">
        <v>631</v>
      </c>
      <c r="D1" s="98" t="str">
        <f>Results!D2</f>
        <v>Test Sample</v>
      </c>
      <c r="E1" s="99"/>
      <c r="F1" s="99"/>
      <c r="G1" s="99"/>
      <c r="H1" s="99"/>
      <c r="I1" s="99"/>
      <c r="J1" s="99"/>
      <c r="K1" s="99"/>
      <c r="L1" s="99"/>
      <c r="M1" s="129"/>
      <c r="N1" s="72" t="s">
        <v>652</v>
      </c>
      <c r="O1" s="61" t="s">
        <v>631</v>
      </c>
      <c r="P1" s="29" t="str">
        <f>Results!E2</f>
        <v>Control Sample</v>
      </c>
      <c r="Q1" s="29"/>
      <c r="R1" s="29"/>
      <c r="S1" s="29"/>
      <c r="T1" s="29"/>
      <c r="U1" s="29"/>
      <c r="V1" s="29"/>
      <c r="W1" s="29"/>
      <c r="X1" s="29"/>
      <c r="Y1" s="29"/>
    </row>
    <row r="2" spans="1:25" ht="15" customHeight="1">
      <c r="A2" s="61"/>
      <c r="B2" s="131"/>
      <c r="C2" s="60"/>
      <c r="D2" s="132" t="s">
        <v>636</v>
      </c>
      <c r="E2" s="132" t="s">
        <v>637</v>
      </c>
      <c r="F2" s="132" t="s">
        <v>638</v>
      </c>
      <c r="G2" s="132" t="s">
        <v>639</v>
      </c>
      <c r="H2" s="132" t="s">
        <v>640</v>
      </c>
      <c r="I2" s="132" t="s">
        <v>641</v>
      </c>
      <c r="J2" s="132" t="s">
        <v>642</v>
      </c>
      <c r="K2" s="132" t="s">
        <v>643</v>
      </c>
      <c r="L2" s="132" t="s">
        <v>644</v>
      </c>
      <c r="M2" s="132" t="s">
        <v>645</v>
      </c>
      <c r="N2" s="131"/>
      <c r="O2" s="60"/>
      <c r="P2" s="132" t="s">
        <v>636</v>
      </c>
      <c r="Q2" s="132" t="s">
        <v>637</v>
      </c>
      <c r="R2" s="132" t="s">
        <v>638</v>
      </c>
      <c r="S2" s="132" t="s">
        <v>639</v>
      </c>
      <c r="T2" s="132" t="s">
        <v>640</v>
      </c>
      <c r="U2" s="132" t="s">
        <v>641</v>
      </c>
      <c r="V2" s="132" t="s">
        <v>642</v>
      </c>
      <c r="W2" s="132" t="s">
        <v>643</v>
      </c>
      <c r="X2" s="132" t="s">
        <v>644</v>
      </c>
      <c r="Y2" s="132" t="s">
        <v>645</v>
      </c>
    </row>
    <row r="3" spans="1:25" ht="15" customHeight="1">
      <c r="A3" s="133" t="s">
        <v>8</v>
      </c>
      <c r="B3" s="134" t="str">
        <f>IF(C3="","",VLOOKUP(C3,'Gene Table'!B$3:D$98,2,FALSE))</f>
        <v>HQP006940</v>
      </c>
      <c r="C3" s="135" t="s">
        <v>348</v>
      </c>
      <c r="D3" s="136" t="str">
        <f>IF(C3="","",IF(VLOOKUP($C3,'Test Sample Data'!$C$3:$M$98,2,FALSE)=0,"",VLOOKUP($C3,'Test Sample Data'!$C$3:$M$98,2,FALSE)))</f>
        <v/>
      </c>
      <c r="E3" s="136" t="str">
        <f>IF(C3="","",IF(VLOOKUP($C3,'Test Sample Data'!$C$3:$M$98,3,FALSE)=0,"",VLOOKUP($C3,'Test Sample Data'!$C$3:$M$98,3,FALSE)))</f>
        <v/>
      </c>
      <c r="F3" s="136" t="str">
        <f>IF(C3="","",IF(VLOOKUP($C3,'Test Sample Data'!$C$3:$M$98,4,FALSE)=0,"",VLOOKUP($C3,'Test Sample Data'!$C$3:$M$98,4,FALSE)))</f>
        <v/>
      </c>
      <c r="G3" s="136" t="str">
        <f>IF(C3="","",IF(VLOOKUP($C3,'Test Sample Data'!$C$3:$M$98,5,FALSE)=0,"",VLOOKUP($C3,'Test Sample Data'!$C$3:$M$98,5,FALSE)))</f>
        <v/>
      </c>
      <c r="H3" s="136" t="str">
        <f>IF(C3="","",IF(VLOOKUP($C3,'Test Sample Data'!$C$3:$M$98,6,FALSE)=0,"",VLOOKUP($C3,'Test Sample Data'!$C$3:$M$98,6,FALSE)))</f>
        <v/>
      </c>
      <c r="I3" s="136" t="str">
        <f>IF(C3="","",IF(VLOOKUP($C3,'Test Sample Data'!$C$3:$M$98,7,FALSE)=0,"",VLOOKUP($C3,'Test Sample Data'!$C$3:$M$98,7,FALSE)))</f>
        <v/>
      </c>
      <c r="J3" s="136" t="str">
        <f>IF(C3="","",IF(VLOOKUP($C3,'Test Sample Data'!$C$3:$M$98,8,FALSE)=0,"",VLOOKUP($C3,'Test Sample Data'!$C$3:$M$98,8,FALSE)))</f>
        <v/>
      </c>
      <c r="K3" s="136" t="str">
        <f>IF(C3="","",IF(VLOOKUP($C3,'Test Sample Data'!$C$3:$M$98,9,FALSE)=0,"",VLOOKUP($C3,'Test Sample Data'!$C$3:$M$98,9,FALSE)))</f>
        <v/>
      </c>
      <c r="L3" s="136" t="str">
        <f>IF(C3="","",IF(VLOOKUP($C3,'Test Sample Data'!$C$3:$M$98,10,FALSE)=0,"",VLOOKUP($C3,'Test Sample Data'!$C$3:$M$98,10,FALSE)))</f>
        <v/>
      </c>
      <c r="M3" s="136" t="str">
        <f>IF(C3="","",IF(VLOOKUP($C3,'Test Sample Data'!$C$3:$M$98,11,FALSE)=0,"",VLOOKUP($C3,'Test Sample Data'!$C$3:$M$98,11,FALSE)))</f>
        <v/>
      </c>
      <c r="N3" s="143" t="str">
        <f>IF(B3=0,"",B3)</f>
        <v>HQP006940</v>
      </c>
      <c r="O3" s="144" t="str">
        <f>IF('Choose Housekeeping Genes'!C3=0,"",'Choose Housekeeping Genes'!C3)</f>
        <v>H03</v>
      </c>
      <c r="P3" s="136" t="str">
        <f>IF(C3="","",IF(VLOOKUP($C3,'Control Sample Data'!$C$3:$M$98,2,FALSE)=0,"",VLOOKUP($C3,'Control Sample Data'!$C$3:$M$98,2,FALSE)))</f>
        <v/>
      </c>
      <c r="Q3" s="136" t="str">
        <f>IF(C3="","",IF(VLOOKUP($C3,'Control Sample Data'!$C$3:$M$98,3,FALSE)=0,"",VLOOKUP($C3,'Control Sample Data'!$C$3:$M$98,3,FALSE)))</f>
        <v/>
      </c>
      <c r="R3" s="136" t="str">
        <f>IF(C3="","",IF(VLOOKUP($C3,'Control Sample Data'!$C$3:$M$98,4,FALSE)=0,"",VLOOKUP($C3,'Control Sample Data'!$C$3:$M$98,4,FALSE)))</f>
        <v/>
      </c>
      <c r="S3" s="136" t="str">
        <f>IF(C3="","",IF(VLOOKUP($C3,'Control Sample Data'!$C$3:$M$98,5,FALSE)=0,"",VLOOKUP($C3,'Control Sample Data'!$C$3:$M$98,5,FALSE)))</f>
        <v/>
      </c>
      <c r="T3" s="136" t="str">
        <f>IF(C3="","",IF(VLOOKUP($C3,'Control Sample Data'!$C$3:$M$98,6,FALSE)=0,"",VLOOKUP($C3,'Control Sample Data'!$C$3:$M$98,6,FALSE)))</f>
        <v/>
      </c>
      <c r="U3" s="136" t="str">
        <f>IF(C3="","",IF(VLOOKUP($C3,'Control Sample Data'!$C$3:$M$98,7,FALSE)=0,"",VLOOKUP($C3,'Control Sample Data'!$C$3:$M$98,7,FALSE)))</f>
        <v/>
      </c>
      <c r="V3" s="136" t="str">
        <f>IF(C3="","",IF(VLOOKUP($C3,'Control Sample Data'!$C$3:$M$98,8,FALSE)=0,"",VLOOKUP($C3,'Control Sample Data'!$C$3:$M$98,8,FALSE)))</f>
        <v/>
      </c>
      <c r="W3" s="136" t="str">
        <f>IF(C3="","",IF(VLOOKUP($C3,'Control Sample Data'!$C$3:$M$98,9,FALSE)=0,"",VLOOKUP($C3,'Control Sample Data'!$C$3:$M$98,9,FALSE)))</f>
        <v/>
      </c>
      <c r="X3" s="136" t="str">
        <f>IF(C3="","",IF(VLOOKUP($C3,'Control Sample Data'!$C$3:$M$98,10,FALSE)=0,"",VLOOKUP($C3,'Control Sample Data'!$C$3:$M$98,10,FALSE)))</f>
        <v/>
      </c>
      <c r="Y3" s="136" t="str">
        <f>IF(C3="","",IF(VLOOKUP($C3,'Control Sample Data'!$C$3:$M$98,11,FALSE)=0,"",VLOOKUP($C3,'Control Sample Data'!$C$3:$M$98,11,FALSE)))</f>
        <v/>
      </c>
    </row>
    <row r="4" spans="1:25" ht="15" customHeight="1">
      <c r="A4" s="133"/>
      <c r="B4" s="134" t="str">
        <f>IF(C4="","",VLOOKUP(C4,'Gene Table'!B$3:D$98,2,FALSE))</f>
        <v>HQP016381</v>
      </c>
      <c r="C4" s="135" t="s">
        <v>352</v>
      </c>
      <c r="D4" s="136" t="str">
        <f>IF(C4="","",IF(VLOOKUP($C4,'Test Sample Data'!$C$3:$M$98,2,FALSE)=0,"",VLOOKUP($C4,'Test Sample Data'!$C$3:$M$98,2,FALSE)))</f>
        <v/>
      </c>
      <c r="E4" s="136" t="str">
        <f>IF(C4="","",IF(VLOOKUP($C4,'Test Sample Data'!$C$3:$M$98,3,FALSE)=0,"",VLOOKUP($C4,'Test Sample Data'!$C$3:$M$98,3,FALSE)))</f>
        <v/>
      </c>
      <c r="F4" s="136" t="str">
        <f>IF(C4="","",IF(VLOOKUP($C4,'Test Sample Data'!$C$3:$M$98,4,FALSE)=0,"",VLOOKUP($C4,'Test Sample Data'!$C$3:$M$98,4,FALSE)))</f>
        <v/>
      </c>
      <c r="G4" s="136" t="str">
        <f>IF(C4="","",IF(VLOOKUP($C4,'Test Sample Data'!$C$3:$M$98,5,FALSE)=0,"",VLOOKUP($C4,'Test Sample Data'!$C$3:$M$98,5,FALSE)))</f>
        <v/>
      </c>
      <c r="H4" s="136" t="str">
        <f>IF(C4="","",IF(VLOOKUP($C4,'Test Sample Data'!$C$3:$M$98,6,FALSE)=0,"",VLOOKUP($C4,'Test Sample Data'!$C$3:$M$98,6,FALSE)))</f>
        <v/>
      </c>
      <c r="I4" s="136" t="str">
        <f>IF(C4="","",IF(VLOOKUP($C4,'Test Sample Data'!$C$3:$M$98,7,FALSE)=0,"",VLOOKUP($C4,'Test Sample Data'!$C$3:$M$98,7,FALSE)))</f>
        <v/>
      </c>
      <c r="J4" s="136" t="str">
        <f>IF(C4="","",IF(VLOOKUP($C4,'Test Sample Data'!$C$3:$M$98,8,FALSE)=0,"",VLOOKUP($C4,'Test Sample Data'!$C$3:$M$98,8,FALSE)))</f>
        <v/>
      </c>
      <c r="K4" s="136" t="str">
        <f>IF(C4="","",IF(VLOOKUP($C4,'Test Sample Data'!$C$3:$M$98,9,FALSE)=0,"",VLOOKUP($C4,'Test Sample Data'!$C$3:$M$98,9,FALSE)))</f>
        <v/>
      </c>
      <c r="L4" s="136" t="str">
        <f>IF(C4="","",IF(VLOOKUP($C4,'Test Sample Data'!$C$3:$M$98,10,FALSE)=0,"",VLOOKUP($C4,'Test Sample Data'!$C$3:$M$98,10,FALSE)))</f>
        <v/>
      </c>
      <c r="M4" s="136" t="str">
        <f>IF(C4="","",IF(VLOOKUP($C4,'Test Sample Data'!$C$3:$M$98,11,FALSE)=0,"",VLOOKUP($C4,'Test Sample Data'!$C$3:$M$98,11,FALSE)))</f>
        <v/>
      </c>
      <c r="N4" s="145" t="str">
        <f aca="true" t="shared" si="0" ref="N4:N22">IF(B4=0,"",B4)</f>
        <v>HQP016381</v>
      </c>
      <c r="O4" s="30" t="str">
        <f>IF('Choose Housekeeping Genes'!C4=0,"",'Choose Housekeeping Genes'!C4)</f>
        <v>H04</v>
      </c>
      <c r="P4" s="136" t="str">
        <f>IF(C4="","",IF(VLOOKUP($C4,'Control Sample Data'!$C$3:$M$98,2,FALSE)=0,"",VLOOKUP($C4,'Control Sample Data'!$C$3:$M$98,2,FALSE)))</f>
        <v/>
      </c>
      <c r="Q4" s="136" t="str">
        <f>IF(C4="","",IF(VLOOKUP($C4,'Control Sample Data'!$C$3:$M$98,3,FALSE)=0,"",VLOOKUP($C4,'Control Sample Data'!$C$3:$M$98,3,FALSE)))</f>
        <v/>
      </c>
      <c r="R4" s="136" t="str">
        <f>IF(C4="","",IF(VLOOKUP($C4,'Control Sample Data'!$C$3:$M$98,4,FALSE)=0,"",VLOOKUP($C4,'Control Sample Data'!$C$3:$M$98,4,FALSE)))</f>
        <v/>
      </c>
      <c r="S4" s="136" t="str">
        <f>IF(C4="","",IF(VLOOKUP($C4,'Control Sample Data'!$C$3:$M$98,5,FALSE)=0,"",VLOOKUP($C4,'Control Sample Data'!$C$3:$M$98,5,FALSE)))</f>
        <v/>
      </c>
      <c r="T4" s="136" t="str">
        <f>IF(C4="","",IF(VLOOKUP($C4,'Control Sample Data'!$C$3:$M$98,6,FALSE)=0,"",VLOOKUP($C4,'Control Sample Data'!$C$3:$M$98,6,FALSE)))</f>
        <v/>
      </c>
      <c r="U4" s="136" t="str">
        <f>IF(C4="","",IF(VLOOKUP($C4,'Control Sample Data'!$C$3:$M$98,7,FALSE)=0,"",VLOOKUP($C4,'Control Sample Data'!$C$3:$M$98,7,FALSE)))</f>
        <v/>
      </c>
      <c r="V4" s="136" t="str">
        <f>IF(C4="","",IF(VLOOKUP($C4,'Control Sample Data'!$C$3:$M$98,8,FALSE)=0,"",VLOOKUP($C4,'Control Sample Data'!$C$3:$M$98,8,FALSE)))</f>
        <v/>
      </c>
      <c r="W4" s="136" t="str">
        <f>IF(C4="","",IF(VLOOKUP($C4,'Control Sample Data'!$C$3:$M$98,9,FALSE)=0,"",VLOOKUP($C4,'Control Sample Data'!$C$3:$M$98,9,FALSE)))</f>
        <v/>
      </c>
      <c r="X4" s="136" t="str">
        <f>IF(C4="","",IF(VLOOKUP($C4,'Control Sample Data'!$C$3:$M$98,10,FALSE)=0,"",VLOOKUP($C4,'Control Sample Data'!$C$3:$M$98,10,FALSE)))</f>
        <v/>
      </c>
      <c r="Y4" s="136" t="str">
        <f>IF(C4="","",IF(VLOOKUP($C4,'Control Sample Data'!$C$3:$M$98,11,FALSE)=0,"",VLOOKUP($C4,'Control Sample Data'!$C$3:$M$98,11,FALSE)))</f>
        <v/>
      </c>
    </row>
    <row r="5" spans="1:25" ht="15" customHeight="1">
      <c r="A5" s="133"/>
      <c r="B5" s="134" t="str">
        <f>IF(C5="","",VLOOKUP(C5,'Gene Table'!B$3:D$98,2,FALSE))</f>
        <v>HQP015171</v>
      </c>
      <c r="C5" s="135" t="s">
        <v>356</v>
      </c>
      <c r="D5" s="136" t="str">
        <f>IF(C5="","",IF(VLOOKUP($C5,'Test Sample Data'!$C$3:$M$98,2,FALSE)=0,"",VLOOKUP($C5,'Test Sample Data'!$C$3:$M$98,2,FALSE)))</f>
        <v/>
      </c>
      <c r="E5" s="136" t="str">
        <f>IF(C5="","",IF(VLOOKUP($C5,'Test Sample Data'!$C$3:$M$98,3,FALSE)=0,"",VLOOKUP($C5,'Test Sample Data'!$C$3:$M$98,3,FALSE)))</f>
        <v/>
      </c>
      <c r="F5" s="136" t="str">
        <f>IF(C5="","",IF(VLOOKUP($C5,'Test Sample Data'!$C$3:$M$98,4,FALSE)=0,"",VLOOKUP($C5,'Test Sample Data'!$C$3:$M$98,4,FALSE)))</f>
        <v/>
      </c>
      <c r="G5" s="136" t="str">
        <f>IF(C5="","",IF(VLOOKUP($C5,'Test Sample Data'!$C$3:$M$98,5,FALSE)=0,"",VLOOKUP($C5,'Test Sample Data'!$C$3:$M$98,5,FALSE)))</f>
        <v/>
      </c>
      <c r="H5" s="136" t="str">
        <f>IF(C5="","",IF(VLOOKUP($C5,'Test Sample Data'!$C$3:$M$98,6,FALSE)=0,"",VLOOKUP($C5,'Test Sample Data'!$C$3:$M$98,6,FALSE)))</f>
        <v/>
      </c>
      <c r="I5" s="136" t="str">
        <f>IF(C5="","",IF(VLOOKUP($C5,'Test Sample Data'!$C$3:$M$98,7,FALSE)=0,"",VLOOKUP($C5,'Test Sample Data'!$C$3:$M$98,7,FALSE)))</f>
        <v/>
      </c>
      <c r="J5" s="136" t="str">
        <f>IF(C5="","",IF(VLOOKUP($C5,'Test Sample Data'!$C$3:$M$98,8,FALSE)=0,"",VLOOKUP($C5,'Test Sample Data'!$C$3:$M$98,8,FALSE)))</f>
        <v/>
      </c>
      <c r="K5" s="136" t="str">
        <f>IF(C5="","",IF(VLOOKUP($C5,'Test Sample Data'!$C$3:$M$98,9,FALSE)=0,"",VLOOKUP($C5,'Test Sample Data'!$C$3:$M$98,9,FALSE)))</f>
        <v/>
      </c>
      <c r="L5" s="136" t="str">
        <f>IF(C5="","",IF(VLOOKUP($C5,'Test Sample Data'!$C$3:$M$98,10,FALSE)=0,"",VLOOKUP($C5,'Test Sample Data'!$C$3:$M$98,10,FALSE)))</f>
        <v/>
      </c>
      <c r="M5" s="136" t="str">
        <f>IF(C5="","",IF(VLOOKUP($C5,'Test Sample Data'!$C$3:$M$98,11,FALSE)=0,"",VLOOKUP($C5,'Test Sample Data'!$C$3:$M$98,11,FALSE)))</f>
        <v/>
      </c>
      <c r="N5" s="145" t="str">
        <f t="shared" si="0"/>
        <v>HQP015171</v>
      </c>
      <c r="O5" s="30" t="str">
        <f>IF('Choose Housekeeping Genes'!C5=0,"",'Choose Housekeeping Genes'!C5)</f>
        <v>H05</v>
      </c>
      <c r="P5" s="136" t="str">
        <f>IF(C5="","",IF(VLOOKUP($C5,'Control Sample Data'!$C$3:$M$98,2,FALSE)=0,"",VLOOKUP($C5,'Control Sample Data'!$C$3:$M$98,2,FALSE)))</f>
        <v/>
      </c>
      <c r="Q5" s="136" t="str">
        <f>IF(C5="","",IF(VLOOKUP($C5,'Control Sample Data'!$C$3:$M$98,3,FALSE)=0,"",VLOOKUP($C5,'Control Sample Data'!$C$3:$M$98,3,FALSE)))</f>
        <v/>
      </c>
      <c r="R5" s="136" t="str">
        <f>IF(C5="","",IF(VLOOKUP($C5,'Control Sample Data'!$C$3:$M$98,4,FALSE)=0,"",VLOOKUP($C5,'Control Sample Data'!$C$3:$M$98,4,FALSE)))</f>
        <v/>
      </c>
      <c r="S5" s="136" t="str">
        <f>IF(C5="","",IF(VLOOKUP($C5,'Control Sample Data'!$C$3:$M$98,5,FALSE)=0,"",VLOOKUP($C5,'Control Sample Data'!$C$3:$M$98,5,FALSE)))</f>
        <v/>
      </c>
      <c r="T5" s="136" t="str">
        <f>IF(C5="","",IF(VLOOKUP($C5,'Control Sample Data'!$C$3:$M$98,6,FALSE)=0,"",VLOOKUP($C5,'Control Sample Data'!$C$3:$M$98,6,FALSE)))</f>
        <v/>
      </c>
      <c r="U5" s="136" t="str">
        <f>IF(C5="","",IF(VLOOKUP($C5,'Control Sample Data'!$C$3:$M$98,7,FALSE)=0,"",VLOOKUP($C5,'Control Sample Data'!$C$3:$M$98,7,FALSE)))</f>
        <v/>
      </c>
      <c r="V5" s="136" t="str">
        <f>IF(C5="","",IF(VLOOKUP($C5,'Control Sample Data'!$C$3:$M$98,8,FALSE)=0,"",VLOOKUP($C5,'Control Sample Data'!$C$3:$M$98,8,FALSE)))</f>
        <v/>
      </c>
      <c r="W5" s="136" t="str">
        <f>IF(C5="","",IF(VLOOKUP($C5,'Control Sample Data'!$C$3:$M$98,9,FALSE)=0,"",VLOOKUP($C5,'Control Sample Data'!$C$3:$M$98,9,FALSE)))</f>
        <v/>
      </c>
      <c r="X5" s="136" t="str">
        <f>IF(C5="","",IF(VLOOKUP($C5,'Control Sample Data'!$C$3:$M$98,10,FALSE)=0,"",VLOOKUP($C5,'Control Sample Data'!$C$3:$M$98,10,FALSE)))</f>
        <v/>
      </c>
      <c r="Y5" s="136" t="str">
        <f>IF(C5="","",IF(VLOOKUP($C5,'Control Sample Data'!$C$3:$M$98,11,FALSE)=0,"",VLOOKUP($C5,'Control Sample Data'!$C$3:$M$98,11,FALSE)))</f>
        <v/>
      </c>
    </row>
    <row r="6" spans="1:25" ht="15" customHeight="1">
      <c r="A6" s="133"/>
      <c r="B6" s="134" t="str">
        <f>IF(C6="","",VLOOKUP(C6,'Gene Table'!B$3:D$98,2,FALSE))</f>
        <v>HQP006171</v>
      </c>
      <c r="C6" s="135" t="s">
        <v>360</v>
      </c>
      <c r="D6" s="136" t="str">
        <f>IF(C6="","",IF(VLOOKUP($C6,'Test Sample Data'!$C$3:$M$98,2,FALSE)=0,"",VLOOKUP($C6,'Test Sample Data'!$C$3:$M$98,2,FALSE)))</f>
        <v/>
      </c>
      <c r="E6" s="136" t="str">
        <f>IF(C6="","",IF(VLOOKUP($C6,'Test Sample Data'!$C$3:$M$98,3,FALSE)=0,"",VLOOKUP($C6,'Test Sample Data'!$C$3:$M$98,3,FALSE)))</f>
        <v/>
      </c>
      <c r="F6" s="136" t="str">
        <f>IF(C6="","",IF(VLOOKUP($C6,'Test Sample Data'!$C$3:$M$98,4,FALSE)=0,"",VLOOKUP($C6,'Test Sample Data'!$C$3:$M$98,4,FALSE)))</f>
        <v/>
      </c>
      <c r="G6" s="136" t="str">
        <f>IF(C6="","",IF(VLOOKUP($C6,'Test Sample Data'!$C$3:$M$98,5,FALSE)=0,"",VLOOKUP($C6,'Test Sample Data'!$C$3:$M$98,5,FALSE)))</f>
        <v/>
      </c>
      <c r="H6" s="136" t="str">
        <f>IF(C6="","",IF(VLOOKUP($C6,'Test Sample Data'!$C$3:$M$98,6,FALSE)=0,"",VLOOKUP($C6,'Test Sample Data'!$C$3:$M$98,6,FALSE)))</f>
        <v/>
      </c>
      <c r="I6" s="136" t="str">
        <f>IF(C6="","",IF(VLOOKUP($C6,'Test Sample Data'!$C$3:$M$98,7,FALSE)=0,"",VLOOKUP($C6,'Test Sample Data'!$C$3:$M$98,7,FALSE)))</f>
        <v/>
      </c>
      <c r="J6" s="136" t="str">
        <f>IF(C6="","",IF(VLOOKUP($C6,'Test Sample Data'!$C$3:$M$98,8,FALSE)=0,"",VLOOKUP($C6,'Test Sample Data'!$C$3:$M$98,8,FALSE)))</f>
        <v/>
      </c>
      <c r="K6" s="136" t="str">
        <f>IF(C6="","",IF(VLOOKUP($C6,'Test Sample Data'!$C$3:$M$98,9,FALSE)=0,"",VLOOKUP($C6,'Test Sample Data'!$C$3:$M$98,9,FALSE)))</f>
        <v/>
      </c>
      <c r="L6" s="136" t="str">
        <f>IF(C6="","",IF(VLOOKUP($C6,'Test Sample Data'!$C$3:$M$98,10,FALSE)=0,"",VLOOKUP($C6,'Test Sample Data'!$C$3:$M$98,10,FALSE)))</f>
        <v/>
      </c>
      <c r="M6" s="136" t="str">
        <f>IF(C6="","",IF(VLOOKUP($C6,'Test Sample Data'!$C$3:$M$98,11,FALSE)=0,"",VLOOKUP($C6,'Test Sample Data'!$C$3:$M$98,11,FALSE)))</f>
        <v/>
      </c>
      <c r="N6" s="145" t="str">
        <f t="shared" si="0"/>
        <v>HQP006171</v>
      </c>
      <c r="O6" s="30" t="str">
        <f>IF('Choose Housekeeping Genes'!C6=0,"",'Choose Housekeeping Genes'!C6)</f>
        <v>H06</v>
      </c>
      <c r="P6" s="136" t="str">
        <f>IF(C6="","",IF(VLOOKUP($C6,'Control Sample Data'!$C$3:$M$98,2,FALSE)=0,"",VLOOKUP($C6,'Control Sample Data'!$C$3:$M$98,2,FALSE)))</f>
        <v/>
      </c>
      <c r="Q6" s="136" t="str">
        <f>IF(C6="","",IF(VLOOKUP($C6,'Control Sample Data'!$C$3:$M$98,3,FALSE)=0,"",VLOOKUP($C6,'Control Sample Data'!$C$3:$M$98,3,FALSE)))</f>
        <v/>
      </c>
      <c r="R6" s="136" t="str">
        <f>IF(C6="","",IF(VLOOKUP($C6,'Control Sample Data'!$C$3:$M$98,4,FALSE)=0,"",VLOOKUP($C6,'Control Sample Data'!$C$3:$M$98,4,FALSE)))</f>
        <v/>
      </c>
      <c r="S6" s="136" t="str">
        <f>IF(C6="","",IF(VLOOKUP($C6,'Control Sample Data'!$C$3:$M$98,5,FALSE)=0,"",VLOOKUP($C6,'Control Sample Data'!$C$3:$M$98,5,FALSE)))</f>
        <v/>
      </c>
      <c r="T6" s="136" t="str">
        <f>IF(C6="","",IF(VLOOKUP($C6,'Control Sample Data'!$C$3:$M$98,6,FALSE)=0,"",VLOOKUP($C6,'Control Sample Data'!$C$3:$M$98,6,FALSE)))</f>
        <v/>
      </c>
      <c r="U6" s="136" t="str">
        <f>IF(C6="","",IF(VLOOKUP($C6,'Control Sample Data'!$C$3:$M$98,7,FALSE)=0,"",VLOOKUP($C6,'Control Sample Data'!$C$3:$M$98,7,FALSE)))</f>
        <v/>
      </c>
      <c r="V6" s="136" t="str">
        <f>IF(C6="","",IF(VLOOKUP($C6,'Control Sample Data'!$C$3:$M$98,8,FALSE)=0,"",VLOOKUP($C6,'Control Sample Data'!$C$3:$M$98,8,FALSE)))</f>
        <v/>
      </c>
      <c r="W6" s="136" t="str">
        <f>IF(C6="","",IF(VLOOKUP($C6,'Control Sample Data'!$C$3:$M$98,9,FALSE)=0,"",VLOOKUP($C6,'Control Sample Data'!$C$3:$M$98,9,FALSE)))</f>
        <v/>
      </c>
      <c r="X6" s="136" t="str">
        <f>IF(C6="","",IF(VLOOKUP($C6,'Control Sample Data'!$C$3:$M$98,10,FALSE)=0,"",VLOOKUP($C6,'Control Sample Data'!$C$3:$M$98,10,FALSE)))</f>
        <v/>
      </c>
      <c r="Y6" s="136" t="str">
        <f>IF(C6="","",IF(VLOOKUP($C6,'Control Sample Data'!$C$3:$M$98,11,FALSE)=0,"",VLOOKUP($C6,'Control Sample Data'!$C$3:$M$98,11,FALSE)))</f>
        <v/>
      </c>
    </row>
    <row r="7" spans="1:25" ht="15" customHeight="1">
      <c r="A7" s="133"/>
      <c r="B7" s="134" t="str">
        <f>IF(C7="","",VLOOKUP(C7,'Gene Table'!B$3:D$98,2,FALSE))</f>
        <v>HQP009026</v>
      </c>
      <c r="C7" s="135" t="s">
        <v>364</v>
      </c>
      <c r="D7" s="136" t="str">
        <f>IF(C7="","",IF(VLOOKUP($C7,'Test Sample Data'!$C$3:$M$98,2,FALSE)=0,"",VLOOKUP($C7,'Test Sample Data'!$C$3:$M$98,2,FALSE)))</f>
        <v/>
      </c>
      <c r="E7" s="136" t="str">
        <f>IF(C7="","",IF(VLOOKUP($C7,'Test Sample Data'!$C$3:$M$98,3,FALSE)=0,"",VLOOKUP($C7,'Test Sample Data'!$C$3:$M$98,3,FALSE)))</f>
        <v/>
      </c>
      <c r="F7" s="136" t="str">
        <f>IF(C7="","",IF(VLOOKUP($C7,'Test Sample Data'!$C$3:$M$98,4,FALSE)=0,"",VLOOKUP($C7,'Test Sample Data'!$C$3:$M$98,4,FALSE)))</f>
        <v/>
      </c>
      <c r="G7" s="136" t="str">
        <f>IF(C7="","",IF(VLOOKUP($C7,'Test Sample Data'!$C$3:$M$98,5,FALSE)=0,"",VLOOKUP($C7,'Test Sample Data'!$C$3:$M$98,5,FALSE)))</f>
        <v/>
      </c>
      <c r="H7" s="136" t="str">
        <f>IF(C7="","",IF(VLOOKUP($C7,'Test Sample Data'!$C$3:$M$98,6,FALSE)=0,"",VLOOKUP($C7,'Test Sample Data'!$C$3:$M$98,6,FALSE)))</f>
        <v/>
      </c>
      <c r="I7" s="136" t="str">
        <f>IF(C7="","",IF(VLOOKUP($C7,'Test Sample Data'!$C$3:$M$98,7,FALSE)=0,"",VLOOKUP($C7,'Test Sample Data'!$C$3:$M$98,7,FALSE)))</f>
        <v/>
      </c>
      <c r="J7" s="136" t="str">
        <f>IF(C7="","",IF(VLOOKUP($C7,'Test Sample Data'!$C$3:$M$98,8,FALSE)=0,"",VLOOKUP($C7,'Test Sample Data'!$C$3:$M$98,8,FALSE)))</f>
        <v/>
      </c>
      <c r="K7" s="136" t="str">
        <f>IF(C7="","",IF(VLOOKUP($C7,'Test Sample Data'!$C$3:$M$98,9,FALSE)=0,"",VLOOKUP($C7,'Test Sample Data'!$C$3:$M$98,9,FALSE)))</f>
        <v/>
      </c>
      <c r="L7" s="136" t="str">
        <f>IF(C7="","",IF(VLOOKUP($C7,'Test Sample Data'!$C$3:$M$98,10,FALSE)=0,"",VLOOKUP($C7,'Test Sample Data'!$C$3:$M$98,10,FALSE)))</f>
        <v/>
      </c>
      <c r="M7" s="136" t="str">
        <f>IF(C7="","",IF(VLOOKUP($C7,'Test Sample Data'!$C$3:$M$98,11,FALSE)=0,"",VLOOKUP($C7,'Test Sample Data'!$C$3:$M$98,11,FALSE)))</f>
        <v/>
      </c>
      <c r="N7" s="145" t="str">
        <f t="shared" si="0"/>
        <v>HQP009026</v>
      </c>
      <c r="O7" s="30" t="str">
        <f>IF('Choose Housekeeping Genes'!C7=0,"",'Choose Housekeeping Genes'!C7)</f>
        <v>H07</v>
      </c>
      <c r="P7" s="136" t="str">
        <f>IF(C7="","",IF(VLOOKUP($C7,'Control Sample Data'!$C$3:$M$98,2,FALSE)=0,"",VLOOKUP($C7,'Control Sample Data'!$C$3:$M$98,2,FALSE)))</f>
        <v/>
      </c>
      <c r="Q7" s="136" t="str">
        <f>IF(C7="","",IF(VLOOKUP($C7,'Control Sample Data'!$C$3:$M$98,3,FALSE)=0,"",VLOOKUP($C7,'Control Sample Data'!$C$3:$M$98,3,FALSE)))</f>
        <v/>
      </c>
      <c r="R7" s="136" t="str">
        <f>IF(C7="","",IF(VLOOKUP($C7,'Control Sample Data'!$C$3:$M$98,4,FALSE)=0,"",VLOOKUP($C7,'Control Sample Data'!$C$3:$M$98,4,FALSE)))</f>
        <v/>
      </c>
      <c r="S7" s="136" t="str">
        <f>IF(C7="","",IF(VLOOKUP($C7,'Control Sample Data'!$C$3:$M$98,5,FALSE)=0,"",VLOOKUP($C7,'Control Sample Data'!$C$3:$M$98,5,FALSE)))</f>
        <v/>
      </c>
      <c r="T7" s="136" t="str">
        <f>IF(C7="","",IF(VLOOKUP($C7,'Control Sample Data'!$C$3:$M$98,6,FALSE)=0,"",VLOOKUP($C7,'Control Sample Data'!$C$3:$M$98,6,FALSE)))</f>
        <v/>
      </c>
      <c r="U7" s="136" t="str">
        <f>IF(C7="","",IF(VLOOKUP($C7,'Control Sample Data'!$C$3:$M$98,7,FALSE)=0,"",VLOOKUP($C7,'Control Sample Data'!$C$3:$M$98,7,FALSE)))</f>
        <v/>
      </c>
      <c r="V7" s="136" t="str">
        <f>IF(C7="","",IF(VLOOKUP($C7,'Control Sample Data'!$C$3:$M$98,8,FALSE)=0,"",VLOOKUP($C7,'Control Sample Data'!$C$3:$M$98,8,FALSE)))</f>
        <v/>
      </c>
      <c r="W7" s="136" t="str">
        <f>IF(C7="","",IF(VLOOKUP($C7,'Control Sample Data'!$C$3:$M$98,9,FALSE)=0,"",VLOOKUP($C7,'Control Sample Data'!$C$3:$M$98,9,FALSE)))</f>
        <v/>
      </c>
      <c r="X7" s="136" t="str">
        <f>IF(C7="","",IF(VLOOKUP($C7,'Control Sample Data'!$C$3:$M$98,10,FALSE)=0,"",VLOOKUP($C7,'Control Sample Data'!$C$3:$M$98,10,FALSE)))</f>
        <v/>
      </c>
      <c r="Y7" s="136" t="str">
        <f>IF(C7="","",IF(VLOOKUP($C7,'Control Sample Data'!$C$3:$M$98,11,FALSE)=0,"",VLOOKUP($C7,'Control Sample Data'!$C$3:$M$98,11,FALSE)))</f>
        <v/>
      </c>
    </row>
    <row r="8" spans="1:25" ht="15" customHeight="1">
      <c r="A8" s="133"/>
      <c r="B8" s="134" t="str">
        <f>IF(C8="","",VLOOKUP(C8,'Gene Table'!B$3:D$98,2,FALSE))</f>
        <v>HQP054253</v>
      </c>
      <c r="C8" s="135" t="s">
        <v>368</v>
      </c>
      <c r="D8" s="136" t="str">
        <f>IF(C8="","",IF(VLOOKUP($C8,'Test Sample Data'!$C$3:$M$98,2,FALSE)=0,"",VLOOKUP($C8,'Test Sample Data'!$C$3:$M$98,2,FALSE)))</f>
        <v/>
      </c>
      <c r="E8" s="136" t="str">
        <f>IF(C8="","",IF(VLOOKUP($C8,'Test Sample Data'!$C$3:$M$98,3,FALSE)=0,"",VLOOKUP($C8,'Test Sample Data'!$C$3:$M$98,3,FALSE)))</f>
        <v/>
      </c>
      <c r="F8" s="136" t="str">
        <f>IF(C8="","",IF(VLOOKUP($C8,'Test Sample Data'!$C$3:$M$98,4,FALSE)=0,"",VLOOKUP($C8,'Test Sample Data'!$C$3:$M$98,4,FALSE)))</f>
        <v/>
      </c>
      <c r="G8" s="136" t="str">
        <f>IF(C8="","",IF(VLOOKUP($C8,'Test Sample Data'!$C$3:$M$98,5,FALSE)=0,"",VLOOKUP($C8,'Test Sample Data'!$C$3:$M$98,5,FALSE)))</f>
        <v/>
      </c>
      <c r="H8" s="136" t="str">
        <f>IF(C8="","",IF(VLOOKUP($C8,'Test Sample Data'!$C$3:$M$98,6,FALSE)=0,"",VLOOKUP($C8,'Test Sample Data'!$C$3:$M$98,6,FALSE)))</f>
        <v/>
      </c>
      <c r="I8" s="136" t="str">
        <f>IF(C8="","",IF(VLOOKUP($C8,'Test Sample Data'!$C$3:$M$98,7,FALSE)=0,"",VLOOKUP($C8,'Test Sample Data'!$C$3:$M$98,7,FALSE)))</f>
        <v/>
      </c>
      <c r="J8" s="136" t="str">
        <f>IF(C8="","",IF(VLOOKUP($C8,'Test Sample Data'!$C$3:$M$98,8,FALSE)=0,"",VLOOKUP($C8,'Test Sample Data'!$C$3:$M$98,8,FALSE)))</f>
        <v/>
      </c>
      <c r="K8" s="136" t="str">
        <f>IF(C8="","",IF(VLOOKUP($C8,'Test Sample Data'!$C$3:$M$98,9,FALSE)=0,"",VLOOKUP($C8,'Test Sample Data'!$C$3:$M$98,9,FALSE)))</f>
        <v/>
      </c>
      <c r="L8" s="136" t="str">
        <f>IF(C8="","",IF(VLOOKUP($C8,'Test Sample Data'!$C$3:$M$98,10,FALSE)=0,"",VLOOKUP($C8,'Test Sample Data'!$C$3:$M$98,10,FALSE)))</f>
        <v/>
      </c>
      <c r="M8" s="136" t="str">
        <f>IF(C8="","",IF(VLOOKUP($C8,'Test Sample Data'!$C$3:$M$98,11,FALSE)=0,"",VLOOKUP($C8,'Test Sample Data'!$C$3:$M$98,11,FALSE)))</f>
        <v/>
      </c>
      <c r="N8" s="145" t="str">
        <f t="shared" si="0"/>
        <v>HQP054253</v>
      </c>
      <c r="O8" s="30" t="str">
        <f>IF('Choose Housekeeping Genes'!C8=0,"",'Choose Housekeeping Genes'!C8)</f>
        <v>H08</v>
      </c>
      <c r="P8" s="136" t="str">
        <f>IF(C8="","",IF(VLOOKUP($C8,'Control Sample Data'!$C$3:$M$98,2,FALSE)=0,"",VLOOKUP($C8,'Control Sample Data'!$C$3:$M$98,2,FALSE)))</f>
        <v/>
      </c>
      <c r="Q8" s="136" t="str">
        <f>IF(C8="","",IF(VLOOKUP($C8,'Control Sample Data'!$C$3:$M$98,3,FALSE)=0,"",VLOOKUP($C8,'Control Sample Data'!$C$3:$M$98,3,FALSE)))</f>
        <v/>
      </c>
      <c r="R8" s="136" t="str">
        <f>IF(C8="","",IF(VLOOKUP($C8,'Control Sample Data'!$C$3:$M$98,4,FALSE)=0,"",VLOOKUP($C8,'Control Sample Data'!$C$3:$M$98,4,FALSE)))</f>
        <v/>
      </c>
      <c r="S8" s="136" t="str">
        <f>IF(C8="","",IF(VLOOKUP($C8,'Control Sample Data'!$C$3:$M$98,5,FALSE)=0,"",VLOOKUP($C8,'Control Sample Data'!$C$3:$M$98,5,FALSE)))</f>
        <v/>
      </c>
      <c r="T8" s="136" t="str">
        <f>IF(C8="","",IF(VLOOKUP($C8,'Control Sample Data'!$C$3:$M$98,6,FALSE)=0,"",VLOOKUP($C8,'Control Sample Data'!$C$3:$M$98,6,FALSE)))</f>
        <v/>
      </c>
      <c r="U8" s="136" t="str">
        <f>IF(C8="","",IF(VLOOKUP($C8,'Control Sample Data'!$C$3:$M$98,7,FALSE)=0,"",VLOOKUP($C8,'Control Sample Data'!$C$3:$M$98,7,FALSE)))</f>
        <v/>
      </c>
      <c r="V8" s="136" t="str">
        <f>IF(C8="","",IF(VLOOKUP($C8,'Control Sample Data'!$C$3:$M$98,8,FALSE)=0,"",VLOOKUP($C8,'Control Sample Data'!$C$3:$M$98,8,FALSE)))</f>
        <v/>
      </c>
      <c r="W8" s="136" t="str">
        <f>IF(C8="","",IF(VLOOKUP($C8,'Control Sample Data'!$C$3:$M$98,9,FALSE)=0,"",VLOOKUP($C8,'Control Sample Data'!$C$3:$M$98,9,FALSE)))</f>
        <v/>
      </c>
      <c r="X8" s="136" t="str">
        <f>IF(C8="","",IF(VLOOKUP($C8,'Control Sample Data'!$C$3:$M$98,10,FALSE)=0,"",VLOOKUP($C8,'Control Sample Data'!$C$3:$M$98,10,FALSE)))</f>
        <v/>
      </c>
      <c r="Y8" s="136" t="str">
        <f>IF(C8="","",IF(VLOOKUP($C8,'Control Sample Data'!$C$3:$M$98,11,FALSE)=0,"",VLOOKUP($C8,'Control Sample Data'!$C$3:$M$98,11,FALSE)))</f>
        <v/>
      </c>
    </row>
    <row r="9" spans="1:25" ht="15" customHeight="1">
      <c r="A9" s="133"/>
      <c r="B9" s="134" t="str">
        <f>IF(C9="","",VLOOKUP(C9,'Gene Table'!B$3:D$98,2,FALSE))</f>
        <v/>
      </c>
      <c r="C9" s="135"/>
      <c r="D9" s="136" t="str">
        <f>IF(C9="","",IF(VLOOKUP($C9,'Test Sample Data'!$C$3:$M$98,2,FALSE)=0,"",VLOOKUP($C9,'Test Sample Data'!$C$3:$M$98,2,FALSE)))</f>
        <v/>
      </c>
      <c r="E9" s="136" t="str">
        <f>IF(C9="","",IF(VLOOKUP($C9,'Test Sample Data'!$C$3:$M$98,3,FALSE)=0,"",VLOOKUP($C9,'Test Sample Data'!$C$3:$M$98,3,FALSE)))</f>
        <v/>
      </c>
      <c r="F9" s="136" t="str">
        <f>IF(C9="","",IF(VLOOKUP($C9,'Test Sample Data'!$C$3:$M$98,4,FALSE)=0,"",VLOOKUP($C9,'Test Sample Data'!$C$3:$M$98,4,FALSE)))</f>
        <v/>
      </c>
      <c r="G9" s="136" t="str">
        <f>IF(C9="","",IF(VLOOKUP($C9,'Test Sample Data'!$C$3:$M$98,5,FALSE)=0,"",VLOOKUP($C9,'Test Sample Data'!$C$3:$M$98,5,FALSE)))</f>
        <v/>
      </c>
      <c r="H9" s="136" t="str">
        <f>IF(C9="","",IF(VLOOKUP($C9,'Test Sample Data'!$C$3:$M$98,6,FALSE)=0,"",VLOOKUP($C9,'Test Sample Data'!$C$3:$M$98,6,FALSE)))</f>
        <v/>
      </c>
      <c r="I9" s="136" t="str">
        <f>IF(C9="","",IF(VLOOKUP($C9,'Test Sample Data'!$C$3:$M$98,7,FALSE)=0,"",VLOOKUP($C9,'Test Sample Data'!$C$3:$M$98,7,FALSE)))</f>
        <v/>
      </c>
      <c r="J9" s="136" t="str">
        <f>IF(C9="","",IF(VLOOKUP($C9,'Test Sample Data'!$C$3:$M$98,8,FALSE)=0,"",VLOOKUP($C9,'Test Sample Data'!$C$3:$M$98,8,FALSE)))</f>
        <v/>
      </c>
      <c r="K9" s="136" t="str">
        <f>IF(C9="","",IF(VLOOKUP($C9,'Test Sample Data'!$C$3:$M$98,9,FALSE)=0,"",VLOOKUP($C9,'Test Sample Data'!$C$3:$M$98,9,FALSE)))</f>
        <v/>
      </c>
      <c r="L9" s="136" t="str">
        <f>IF(C9="","",IF(VLOOKUP($C9,'Test Sample Data'!$C$3:$M$98,10,FALSE)=0,"",VLOOKUP($C9,'Test Sample Data'!$C$3:$M$98,10,FALSE)))</f>
        <v/>
      </c>
      <c r="M9" s="136" t="str">
        <f>IF(C9="","",IF(VLOOKUP($C9,'Test Sample Data'!$C$3:$M$98,11,FALSE)=0,"",VLOOKUP($C9,'Test Sample Data'!$C$3:$M$98,11,FALSE)))</f>
        <v/>
      </c>
      <c r="N9" s="145" t="str">
        <f t="shared" si="0"/>
        <v/>
      </c>
      <c r="O9" s="30" t="str">
        <f>IF('Choose Housekeeping Genes'!C9=0,"",'Choose Housekeeping Genes'!C9)</f>
        <v/>
      </c>
      <c r="P9" s="136" t="str">
        <f>IF(C9="","",IF(VLOOKUP($C9,'Control Sample Data'!$C$3:$M$98,2,FALSE)=0,"",VLOOKUP($C9,'Control Sample Data'!$C$3:$M$98,2,FALSE)))</f>
        <v/>
      </c>
      <c r="Q9" s="136" t="str">
        <f>IF(C9="","",IF(VLOOKUP($C9,'Control Sample Data'!$C$3:$M$98,3,FALSE)=0,"",VLOOKUP($C9,'Control Sample Data'!$C$3:$M$98,3,FALSE)))</f>
        <v/>
      </c>
      <c r="R9" s="136" t="str">
        <f>IF(C9="","",IF(VLOOKUP($C9,'Control Sample Data'!$C$3:$M$98,4,FALSE)=0,"",VLOOKUP($C9,'Control Sample Data'!$C$3:$M$98,4,FALSE)))</f>
        <v/>
      </c>
      <c r="S9" s="136" t="str">
        <f>IF(C9="","",IF(VLOOKUP($C9,'Control Sample Data'!$C$3:$M$98,5,FALSE)=0,"",VLOOKUP($C9,'Control Sample Data'!$C$3:$M$98,5,FALSE)))</f>
        <v/>
      </c>
      <c r="T9" s="136" t="str">
        <f>IF(C9="","",IF(VLOOKUP($C9,'Control Sample Data'!$C$3:$M$98,6,FALSE)=0,"",VLOOKUP($C9,'Control Sample Data'!$C$3:$M$98,6,FALSE)))</f>
        <v/>
      </c>
      <c r="U9" s="136" t="str">
        <f>IF(C9="","",IF(VLOOKUP($C9,'Control Sample Data'!$C$3:$M$98,7,FALSE)=0,"",VLOOKUP($C9,'Control Sample Data'!$C$3:$M$98,7,FALSE)))</f>
        <v/>
      </c>
      <c r="V9" s="136" t="str">
        <f>IF(C9="","",IF(VLOOKUP($C9,'Control Sample Data'!$C$3:$M$98,8,FALSE)=0,"",VLOOKUP($C9,'Control Sample Data'!$C$3:$M$98,8,FALSE)))</f>
        <v/>
      </c>
      <c r="W9" s="136" t="str">
        <f>IF(C9="","",IF(VLOOKUP($C9,'Control Sample Data'!$C$3:$M$98,9,FALSE)=0,"",VLOOKUP($C9,'Control Sample Data'!$C$3:$M$98,9,FALSE)))</f>
        <v/>
      </c>
      <c r="X9" s="136" t="str">
        <f>IF(C9="","",IF(VLOOKUP($C9,'Control Sample Data'!$C$3:$M$98,10,FALSE)=0,"",VLOOKUP($C9,'Control Sample Data'!$C$3:$M$98,10,FALSE)))</f>
        <v/>
      </c>
      <c r="Y9" s="136" t="str">
        <f>IF(C9="","",IF(VLOOKUP($C9,'Control Sample Data'!$C$3:$M$98,11,FALSE)=0,"",VLOOKUP($C9,'Control Sample Data'!$C$3:$M$98,11,FALSE)))</f>
        <v/>
      </c>
    </row>
    <row r="10" spans="1:25" ht="15" customHeight="1">
      <c r="A10" s="133"/>
      <c r="B10" s="134" t="str">
        <f>IF(C10="","",VLOOKUP(C10,'Gene Table'!B$3:D$98,2,FALSE))</f>
        <v/>
      </c>
      <c r="C10" s="135"/>
      <c r="D10" s="136" t="str">
        <f>IF(C10="","",IF(VLOOKUP($C10,'Test Sample Data'!$C$3:$M$98,2,FALSE)=0,"",VLOOKUP($C10,'Test Sample Data'!$C$3:$M$98,2,FALSE)))</f>
        <v/>
      </c>
      <c r="E10" s="136" t="str">
        <f>IF(C10="","",IF(VLOOKUP($C10,'Test Sample Data'!$C$3:$M$98,3,FALSE)=0,"",VLOOKUP($C10,'Test Sample Data'!$C$3:$M$98,3,FALSE)))</f>
        <v/>
      </c>
      <c r="F10" s="136" t="str">
        <f>IF(C10="","",IF(VLOOKUP($C10,'Test Sample Data'!$C$3:$M$98,4,FALSE)=0,"",VLOOKUP($C10,'Test Sample Data'!$C$3:$M$98,4,FALSE)))</f>
        <v/>
      </c>
      <c r="G10" s="136" t="str">
        <f>IF(C10="","",IF(VLOOKUP($C10,'Test Sample Data'!$C$3:$M$98,5,FALSE)=0,"",VLOOKUP($C10,'Test Sample Data'!$C$3:$M$98,5,FALSE)))</f>
        <v/>
      </c>
      <c r="H10" s="136" t="str">
        <f>IF(C10="","",IF(VLOOKUP($C10,'Test Sample Data'!$C$3:$M$98,6,FALSE)=0,"",VLOOKUP($C10,'Test Sample Data'!$C$3:$M$98,6,FALSE)))</f>
        <v/>
      </c>
      <c r="I10" s="136" t="str">
        <f>IF(C10="","",IF(VLOOKUP($C10,'Test Sample Data'!$C$3:$M$98,7,FALSE)=0,"",VLOOKUP($C10,'Test Sample Data'!$C$3:$M$98,7,FALSE)))</f>
        <v/>
      </c>
      <c r="J10" s="136" t="str">
        <f>IF(C10="","",IF(VLOOKUP($C10,'Test Sample Data'!$C$3:$M$98,8,FALSE)=0,"",VLOOKUP($C10,'Test Sample Data'!$C$3:$M$98,8,FALSE)))</f>
        <v/>
      </c>
      <c r="K10" s="136" t="str">
        <f>IF(C10="","",IF(VLOOKUP($C10,'Test Sample Data'!$C$3:$M$98,9,FALSE)=0,"",VLOOKUP($C10,'Test Sample Data'!$C$3:$M$98,9,FALSE)))</f>
        <v/>
      </c>
      <c r="L10" s="136" t="str">
        <f>IF(C10="","",IF(VLOOKUP($C10,'Test Sample Data'!$C$3:$M$98,10,FALSE)=0,"",VLOOKUP($C10,'Test Sample Data'!$C$3:$M$98,10,FALSE)))</f>
        <v/>
      </c>
      <c r="M10" s="136" t="str">
        <f>IF(C10="","",IF(VLOOKUP($C10,'Test Sample Data'!$C$3:$M$98,11,FALSE)=0,"",VLOOKUP($C10,'Test Sample Data'!$C$3:$M$98,11,FALSE)))</f>
        <v/>
      </c>
      <c r="N10" s="145" t="str">
        <f t="shared" si="0"/>
        <v/>
      </c>
      <c r="O10" s="30" t="str">
        <f>IF('Choose Housekeeping Genes'!C10=0,"",'Choose Housekeeping Genes'!C10)</f>
        <v/>
      </c>
      <c r="P10" s="136" t="str">
        <f>IF(C10="","",IF(VLOOKUP($C10,'Control Sample Data'!$C$3:$M$98,2,FALSE)=0,"",VLOOKUP($C10,'Control Sample Data'!$C$3:$M$98,2,FALSE)))</f>
        <v/>
      </c>
      <c r="Q10" s="136" t="str">
        <f>IF(C10="","",IF(VLOOKUP($C10,'Control Sample Data'!$C$3:$M$98,3,FALSE)=0,"",VLOOKUP($C10,'Control Sample Data'!$C$3:$M$98,3,FALSE)))</f>
        <v/>
      </c>
      <c r="R10" s="136" t="str">
        <f>IF(C10="","",IF(VLOOKUP($C10,'Control Sample Data'!$C$3:$M$98,4,FALSE)=0,"",VLOOKUP($C10,'Control Sample Data'!$C$3:$M$98,4,FALSE)))</f>
        <v/>
      </c>
      <c r="S10" s="136" t="str">
        <f>IF(C10="","",IF(VLOOKUP($C10,'Control Sample Data'!$C$3:$M$98,5,FALSE)=0,"",VLOOKUP($C10,'Control Sample Data'!$C$3:$M$98,5,FALSE)))</f>
        <v/>
      </c>
      <c r="T10" s="136" t="str">
        <f>IF(C10="","",IF(VLOOKUP($C10,'Control Sample Data'!$C$3:$M$98,6,FALSE)=0,"",VLOOKUP($C10,'Control Sample Data'!$C$3:$M$98,6,FALSE)))</f>
        <v/>
      </c>
      <c r="U10" s="136" t="str">
        <f>IF(C10="","",IF(VLOOKUP($C10,'Control Sample Data'!$C$3:$M$98,7,FALSE)=0,"",VLOOKUP($C10,'Control Sample Data'!$C$3:$M$98,7,FALSE)))</f>
        <v/>
      </c>
      <c r="V10" s="136" t="str">
        <f>IF(C10="","",IF(VLOOKUP($C10,'Control Sample Data'!$C$3:$M$98,8,FALSE)=0,"",VLOOKUP($C10,'Control Sample Data'!$C$3:$M$98,8,FALSE)))</f>
        <v/>
      </c>
      <c r="W10" s="136" t="str">
        <f>IF(C10="","",IF(VLOOKUP($C10,'Control Sample Data'!$C$3:$M$98,9,FALSE)=0,"",VLOOKUP($C10,'Control Sample Data'!$C$3:$M$98,9,FALSE)))</f>
        <v/>
      </c>
      <c r="X10" s="136" t="str">
        <f>IF(C10="","",IF(VLOOKUP($C10,'Control Sample Data'!$C$3:$M$98,10,FALSE)=0,"",VLOOKUP($C10,'Control Sample Data'!$C$3:$M$98,10,FALSE)))</f>
        <v/>
      </c>
      <c r="Y10" s="136" t="str">
        <f>IF(C10="","",IF(VLOOKUP($C10,'Control Sample Data'!$C$3:$M$98,11,FALSE)=0,"",VLOOKUP($C10,'Control Sample Data'!$C$3:$M$98,11,FALSE)))</f>
        <v/>
      </c>
    </row>
    <row r="11" spans="1:25" ht="15" customHeight="1">
      <c r="A11" s="133"/>
      <c r="B11" s="134" t="str">
        <f>IF(C11="","",VLOOKUP(C11,'Gene Table'!B$3:D$98,2,FALSE))</f>
        <v/>
      </c>
      <c r="C11" s="135"/>
      <c r="D11" s="136" t="str">
        <f>IF(C11="","",IF(VLOOKUP($C11,'Test Sample Data'!$C$3:$M$98,2,FALSE)=0,"",VLOOKUP($C11,'Test Sample Data'!$C$3:$M$98,2,FALSE)))</f>
        <v/>
      </c>
      <c r="E11" s="136" t="str">
        <f>IF(C11="","",IF(VLOOKUP($C11,'Test Sample Data'!$C$3:$M$98,3,FALSE)=0,"",VLOOKUP($C11,'Test Sample Data'!$C$3:$M$98,3,FALSE)))</f>
        <v/>
      </c>
      <c r="F11" s="136" t="str">
        <f>IF(C11="","",IF(VLOOKUP($C11,'Test Sample Data'!$C$3:$M$98,4,FALSE)=0,"",VLOOKUP($C11,'Test Sample Data'!$C$3:$M$98,4,FALSE)))</f>
        <v/>
      </c>
      <c r="G11" s="136" t="str">
        <f>IF(C11="","",IF(VLOOKUP($C11,'Test Sample Data'!$C$3:$M$98,5,FALSE)=0,"",VLOOKUP($C11,'Test Sample Data'!$C$3:$M$98,5,FALSE)))</f>
        <v/>
      </c>
      <c r="H11" s="136" t="str">
        <f>IF(C11="","",IF(VLOOKUP($C11,'Test Sample Data'!$C$3:$M$98,6,FALSE)=0,"",VLOOKUP($C11,'Test Sample Data'!$C$3:$M$98,6,FALSE)))</f>
        <v/>
      </c>
      <c r="I11" s="136" t="str">
        <f>IF(C11="","",IF(VLOOKUP($C11,'Test Sample Data'!$C$3:$M$98,7,FALSE)=0,"",VLOOKUP($C11,'Test Sample Data'!$C$3:$M$98,7,FALSE)))</f>
        <v/>
      </c>
      <c r="J11" s="136" t="str">
        <f>IF(C11="","",IF(VLOOKUP($C11,'Test Sample Data'!$C$3:$M$98,8,FALSE)=0,"",VLOOKUP($C11,'Test Sample Data'!$C$3:$M$98,8,FALSE)))</f>
        <v/>
      </c>
      <c r="K11" s="136" t="str">
        <f>IF(C11="","",IF(VLOOKUP($C11,'Test Sample Data'!$C$3:$M$98,9,FALSE)=0,"",VLOOKUP($C11,'Test Sample Data'!$C$3:$M$98,9,FALSE)))</f>
        <v/>
      </c>
      <c r="L11" s="136" t="str">
        <f>IF(C11="","",IF(VLOOKUP($C11,'Test Sample Data'!$C$3:$M$98,10,FALSE)=0,"",VLOOKUP($C11,'Test Sample Data'!$C$3:$M$98,10,FALSE)))</f>
        <v/>
      </c>
      <c r="M11" s="136" t="str">
        <f>IF(C11="","",IF(VLOOKUP($C11,'Test Sample Data'!$C$3:$M$98,11,FALSE)=0,"",VLOOKUP($C11,'Test Sample Data'!$C$3:$M$98,11,FALSE)))</f>
        <v/>
      </c>
      <c r="N11" s="145" t="str">
        <f t="shared" si="0"/>
        <v/>
      </c>
      <c r="O11" s="30" t="str">
        <f>IF('Choose Housekeeping Genes'!C11=0,"",'Choose Housekeeping Genes'!C11)</f>
        <v/>
      </c>
      <c r="P11" s="136" t="str">
        <f>IF(C11="","",IF(VLOOKUP($C11,'Control Sample Data'!$C$3:$M$98,2,FALSE)=0,"",VLOOKUP($C11,'Control Sample Data'!$C$3:$M$98,2,FALSE)))</f>
        <v/>
      </c>
      <c r="Q11" s="136" t="str">
        <f>IF(C11="","",IF(VLOOKUP($C11,'Control Sample Data'!$C$3:$M$98,3,FALSE)=0,"",VLOOKUP($C11,'Control Sample Data'!$C$3:$M$98,3,FALSE)))</f>
        <v/>
      </c>
      <c r="R11" s="136" t="str">
        <f>IF(C11="","",IF(VLOOKUP($C11,'Control Sample Data'!$C$3:$M$98,4,FALSE)=0,"",VLOOKUP($C11,'Control Sample Data'!$C$3:$M$98,4,FALSE)))</f>
        <v/>
      </c>
      <c r="S11" s="136" t="str">
        <f>IF(C11="","",IF(VLOOKUP($C11,'Control Sample Data'!$C$3:$M$98,5,FALSE)=0,"",VLOOKUP($C11,'Control Sample Data'!$C$3:$M$98,5,FALSE)))</f>
        <v/>
      </c>
      <c r="T11" s="136" t="str">
        <f>IF(C11="","",IF(VLOOKUP($C11,'Control Sample Data'!$C$3:$M$98,6,FALSE)=0,"",VLOOKUP($C11,'Control Sample Data'!$C$3:$M$98,6,FALSE)))</f>
        <v/>
      </c>
      <c r="U11" s="136" t="str">
        <f>IF(C11="","",IF(VLOOKUP($C11,'Control Sample Data'!$C$3:$M$98,7,FALSE)=0,"",VLOOKUP($C11,'Control Sample Data'!$C$3:$M$98,7,FALSE)))</f>
        <v/>
      </c>
      <c r="V11" s="136" t="str">
        <f>IF(C11="","",IF(VLOOKUP($C11,'Control Sample Data'!$C$3:$M$98,8,FALSE)=0,"",VLOOKUP($C11,'Control Sample Data'!$C$3:$M$98,8,FALSE)))</f>
        <v/>
      </c>
      <c r="W11" s="136" t="str">
        <f>IF(C11="","",IF(VLOOKUP($C11,'Control Sample Data'!$C$3:$M$98,9,FALSE)=0,"",VLOOKUP($C11,'Control Sample Data'!$C$3:$M$98,9,FALSE)))</f>
        <v/>
      </c>
      <c r="X11" s="136" t="str">
        <f>IF(C11="","",IF(VLOOKUP($C11,'Control Sample Data'!$C$3:$M$98,10,FALSE)=0,"",VLOOKUP($C11,'Control Sample Data'!$C$3:$M$98,10,FALSE)))</f>
        <v/>
      </c>
      <c r="Y11" s="136" t="str">
        <f>IF(C11="","",IF(VLOOKUP($C11,'Control Sample Data'!$C$3:$M$98,11,FALSE)=0,"",VLOOKUP($C11,'Control Sample Data'!$C$3:$M$98,11,FALSE)))</f>
        <v/>
      </c>
    </row>
    <row r="12" spans="1:25" ht="15" customHeight="1">
      <c r="A12" s="133"/>
      <c r="B12" s="134" t="str">
        <f>IF(C12="","",VLOOKUP(C12,'Gene Table'!B$3:D$98,2,FALSE))</f>
        <v/>
      </c>
      <c r="C12" s="135"/>
      <c r="D12" s="136" t="str">
        <f>IF(C12="","",IF(VLOOKUP($C12,'Test Sample Data'!$C$3:$M$98,2,FALSE)=0,"",VLOOKUP($C12,'Test Sample Data'!$C$3:$M$98,2,FALSE)))</f>
        <v/>
      </c>
      <c r="E12" s="136" t="str">
        <f>IF(C12="","",IF(VLOOKUP($C12,'Test Sample Data'!$C$3:$M$98,3,FALSE)=0,"",VLOOKUP($C12,'Test Sample Data'!$C$3:$M$98,3,FALSE)))</f>
        <v/>
      </c>
      <c r="F12" s="136" t="str">
        <f>IF(C12="","",IF(VLOOKUP($C12,'Test Sample Data'!$C$3:$M$98,4,FALSE)=0,"",VLOOKUP($C12,'Test Sample Data'!$C$3:$M$98,4,FALSE)))</f>
        <v/>
      </c>
      <c r="G12" s="136" t="str">
        <f>IF(C12="","",IF(VLOOKUP($C12,'Test Sample Data'!$C$3:$M$98,5,FALSE)=0,"",VLOOKUP($C12,'Test Sample Data'!$C$3:$M$98,5,FALSE)))</f>
        <v/>
      </c>
      <c r="H12" s="136" t="str">
        <f>IF(C12="","",IF(VLOOKUP($C12,'Test Sample Data'!$C$3:$M$98,6,FALSE)=0,"",VLOOKUP($C12,'Test Sample Data'!$C$3:$M$98,6,FALSE)))</f>
        <v/>
      </c>
      <c r="I12" s="136" t="str">
        <f>IF(C12="","",IF(VLOOKUP($C12,'Test Sample Data'!$C$3:$M$98,7,FALSE)=0,"",VLOOKUP($C12,'Test Sample Data'!$C$3:$M$98,7,FALSE)))</f>
        <v/>
      </c>
      <c r="J12" s="136" t="str">
        <f>IF(C12="","",IF(VLOOKUP($C12,'Test Sample Data'!$C$3:$M$98,8,FALSE)=0,"",VLOOKUP($C12,'Test Sample Data'!$C$3:$M$98,8,FALSE)))</f>
        <v/>
      </c>
      <c r="K12" s="136" t="str">
        <f>IF(C12="","",IF(VLOOKUP($C12,'Test Sample Data'!$C$3:$M$98,9,FALSE)=0,"",VLOOKUP($C12,'Test Sample Data'!$C$3:$M$98,9,FALSE)))</f>
        <v/>
      </c>
      <c r="L12" s="136" t="str">
        <f>IF(C12="","",IF(VLOOKUP($C12,'Test Sample Data'!$C$3:$M$98,10,FALSE)=0,"",VLOOKUP($C12,'Test Sample Data'!$C$3:$M$98,10,FALSE)))</f>
        <v/>
      </c>
      <c r="M12" s="136" t="str">
        <f>IF(C12="","",IF(VLOOKUP($C12,'Test Sample Data'!$C$3:$M$98,11,FALSE)=0,"",VLOOKUP($C12,'Test Sample Data'!$C$3:$M$98,11,FALSE)))</f>
        <v/>
      </c>
      <c r="N12" s="145" t="str">
        <f t="shared" si="0"/>
        <v/>
      </c>
      <c r="O12" s="30" t="str">
        <f>IF('Choose Housekeeping Genes'!C12=0,"",'Choose Housekeeping Genes'!C12)</f>
        <v/>
      </c>
      <c r="P12" s="136" t="str">
        <f>IF(C12="","",IF(VLOOKUP($C12,'Control Sample Data'!$C$3:$M$98,2,FALSE)=0,"",VLOOKUP($C12,'Control Sample Data'!$C$3:$M$98,2,FALSE)))</f>
        <v/>
      </c>
      <c r="Q12" s="136" t="str">
        <f>IF(C12="","",IF(VLOOKUP($C12,'Control Sample Data'!$C$3:$M$98,3,FALSE)=0,"",VLOOKUP($C12,'Control Sample Data'!$C$3:$M$98,3,FALSE)))</f>
        <v/>
      </c>
      <c r="R12" s="136" t="str">
        <f>IF(C12="","",IF(VLOOKUP($C12,'Control Sample Data'!$C$3:$M$98,4,FALSE)=0,"",VLOOKUP($C12,'Control Sample Data'!$C$3:$M$98,4,FALSE)))</f>
        <v/>
      </c>
      <c r="S12" s="136" t="str">
        <f>IF(C12="","",IF(VLOOKUP($C12,'Control Sample Data'!$C$3:$M$98,5,FALSE)=0,"",VLOOKUP($C12,'Control Sample Data'!$C$3:$M$98,5,FALSE)))</f>
        <v/>
      </c>
      <c r="T12" s="136" t="str">
        <f>IF(C12="","",IF(VLOOKUP($C12,'Control Sample Data'!$C$3:$M$98,6,FALSE)=0,"",VLOOKUP($C12,'Control Sample Data'!$C$3:$M$98,6,FALSE)))</f>
        <v/>
      </c>
      <c r="U12" s="136" t="str">
        <f>IF(C12="","",IF(VLOOKUP($C12,'Control Sample Data'!$C$3:$M$98,7,FALSE)=0,"",VLOOKUP($C12,'Control Sample Data'!$C$3:$M$98,7,FALSE)))</f>
        <v/>
      </c>
      <c r="V12" s="136" t="str">
        <f>IF(C12="","",IF(VLOOKUP($C12,'Control Sample Data'!$C$3:$M$98,8,FALSE)=0,"",VLOOKUP($C12,'Control Sample Data'!$C$3:$M$98,8,FALSE)))</f>
        <v/>
      </c>
      <c r="W12" s="136" t="str">
        <f>IF(C12="","",IF(VLOOKUP($C12,'Control Sample Data'!$C$3:$M$98,9,FALSE)=0,"",VLOOKUP($C12,'Control Sample Data'!$C$3:$M$98,9,FALSE)))</f>
        <v/>
      </c>
      <c r="X12" s="136" t="str">
        <f>IF(C12="","",IF(VLOOKUP($C12,'Control Sample Data'!$C$3:$M$98,10,FALSE)=0,"",VLOOKUP($C12,'Control Sample Data'!$C$3:$M$98,10,FALSE)))</f>
        <v/>
      </c>
      <c r="Y12" s="136" t="str">
        <f>IF(C12="","",IF(VLOOKUP($C12,'Control Sample Data'!$C$3:$M$98,11,FALSE)=0,"",VLOOKUP($C12,'Control Sample Data'!$C$3:$M$98,11,FALSE)))</f>
        <v/>
      </c>
    </row>
    <row r="13" spans="1:25" ht="15" customHeight="1">
      <c r="A13" s="133"/>
      <c r="B13" s="134" t="str">
        <f>IF(C13="","",VLOOKUP(C13,'Gene Table'!B$3:D$98,2,FALSE))</f>
        <v/>
      </c>
      <c r="C13" s="135"/>
      <c r="D13" s="136" t="str">
        <f>IF(C13="","",IF(VLOOKUP($C13,'Test Sample Data'!$C$3:$M$98,2,FALSE)=0,"",VLOOKUP($C13,'Test Sample Data'!$C$3:$M$98,2,FALSE)))</f>
        <v/>
      </c>
      <c r="E13" s="136" t="str">
        <f>IF(C13="","",IF(VLOOKUP($C13,'Test Sample Data'!$C$3:$M$98,3,FALSE)=0,"",VLOOKUP($C13,'Test Sample Data'!$C$3:$M$98,3,FALSE)))</f>
        <v/>
      </c>
      <c r="F13" s="136" t="str">
        <f>IF(C13="","",IF(VLOOKUP($C13,'Test Sample Data'!$C$3:$M$98,4,FALSE)=0,"",VLOOKUP($C13,'Test Sample Data'!$C$3:$M$98,4,FALSE)))</f>
        <v/>
      </c>
      <c r="G13" s="136" t="str">
        <f>IF(C13="","",IF(VLOOKUP($C13,'Test Sample Data'!$C$3:$M$98,5,FALSE)=0,"",VLOOKUP($C13,'Test Sample Data'!$C$3:$M$98,5,FALSE)))</f>
        <v/>
      </c>
      <c r="H13" s="136" t="str">
        <f>IF(C13="","",IF(VLOOKUP($C13,'Test Sample Data'!$C$3:$M$98,6,FALSE)=0,"",VLOOKUP($C13,'Test Sample Data'!$C$3:$M$98,6,FALSE)))</f>
        <v/>
      </c>
      <c r="I13" s="136" t="str">
        <f>IF(C13="","",IF(VLOOKUP($C13,'Test Sample Data'!$C$3:$M$98,7,FALSE)=0,"",VLOOKUP($C13,'Test Sample Data'!$C$3:$M$98,7,FALSE)))</f>
        <v/>
      </c>
      <c r="J13" s="136" t="str">
        <f>IF(C13="","",IF(VLOOKUP($C13,'Test Sample Data'!$C$3:$M$98,8,FALSE)=0,"",VLOOKUP($C13,'Test Sample Data'!$C$3:$M$98,8,FALSE)))</f>
        <v/>
      </c>
      <c r="K13" s="136" t="str">
        <f>IF(C13="","",IF(VLOOKUP($C13,'Test Sample Data'!$C$3:$M$98,9,FALSE)=0,"",VLOOKUP($C13,'Test Sample Data'!$C$3:$M$98,9,FALSE)))</f>
        <v/>
      </c>
      <c r="L13" s="136" t="str">
        <f>IF(C13="","",IF(VLOOKUP($C13,'Test Sample Data'!$C$3:$M$98,10,FALSE)=0,"",VLOOKUP($C13,'Test Sample Data'!$C$3:$M$98,10,FALSE)))</f>
        <v/>
      </c>
      <c r="M13" s="136" t="str">
        <f>IF(C13="","",IF(VLOOKUP($C13,'Test Sample Data'!$C$3:$M$98,11,FALSE)=0,"",VLOOKUP($C13,'Test Sample Data'!$C$3:$M$98,11,FALSE)))</f>
        <v/>
      </c>
      <c r="N13" s="145" t="str">
        <f t="shared" si="0"/>
        <v/>
      </c>
      <c r="O13" s="30" t="str">
        <f>IF('Choose Housekeeping Genes'!C13=0,"",'Choose Housekeeping Genes'!C13)</f>
        <v/>
      </c>
      <c r="P13" s="136" t="str">
        <f>IF(C13="","",IF(VLOOKUP($C13,'Control Sample Data'!$C$3:$M$98,2,FALSE)=0,"",VLOOKUP($C13,'Control Sample Data'!$C$3:$M$98,2,FALSE)))</f>
        <v/>
      </c>
      <c r="Q13" s="136" t="str">
        <f>IF(C13="","",IF(VLOOKUP($C13,'Control Sample Data'!$C$3:$M$98,3,FALSE)=0,"",VLOOKUP($C13,'Control Sample Data'!$C$3:$M$98,3,FALSE)))</f>
        <v/>
      </c>
      <c r="R13" s="136" t="str">
        <f>IF(C13="","",IF(VLOOKUP($C13,'Control Sample Data'!$C$3:$M$98,4,FALSE)=0,"",VLOOKUP($C13,'Control Sample Data'!$C$3:$M$98,4,FALSE)))</f>
        <v/>
      </c>
      <c r="S13" s="136" t="str">
        <f>IF(C13="","",IF(VLOOKUP($C13,'Control Sample Data'!$C$3:$M$98,5,FALSE)=0,"",VLOOKUP($C13,'Control Sample Data'!$C$3:$M$98,5,FALSE)))</f>
        <v/>
      </c>
      <c r="T13" s="136" t="str">
        <f>IF(C13="","",IF(VLOOKUP($C13,'Control Sample Data'!$C$3:$M$98,6,FALSE)=0,"",VLOOKUP($C13,'Control Sample Data'!$C$3:$M$98,6,FALSE)))</f>
        <v/>
      </c>
      <c r="U13" s="136" t="str">
        <f>IF(C13="","",IF(VLOOKUP($C13,'Control Sample Data'!$C$3:$M$98,7,FALSE)=0,"",VLOOKUP($C13,'Control Sample Data'!$C$3:$M$98,7,FALSE)))</f>
        <v/>
      </c>
      <c r="V13" s="136" t="str">
        <f>IF(C13="","",IF(VLOOKUP($C13,'Control Sample Data'!$C$3:$M$98,8,FALSE)=0,"",VLOOKUP($C13,'Control Sample Data'!$C$3:$M$98,8,FALSE)))</f>
        <v/>
      </c>
      <c r="W13" s="136" t="str">
        <f>IF(C13="","",IF(VLOOKUP($C13,'Control Sample Data'!$C$3:$M$98,9,FALSE)=0,"",VLOOKUP($C13,'Control Sample Data'!$C$3:$M$98,9,FALSE)))</f>
        <v/>
      </c>
      <c r="X13" s="136" t="str">
        <f>IF(C13="","",IF(VLOOKUP($C13,'Control Sample Data'!$C$3:$M$98,10,FALSE)=0,"",VLOOKUP($C13,'Control Sample Data'!$C$3:$M$98,10,FALSE)))</f>
        <v/>
      </c>
      <c r="Y13" s="136" t="str">
        <f>IF(C13="","",IF(VLOOKUP($C13,'Control Sample Data'!$C$3:$M$98,11,FALSE)=0,"",VLOOKUP($C13,'Control Sample Data'!$C$3:$M$98,11,FALSE)))</f>
        <v/>
      </c>
    </row>
    <row r="14" spans="1:25" ht="15" customHeight="1">
      <c r="A14" s="133"/>
      <c r="B14" s="134" t="str">
        <f>IF(C14="","",VLOOKUP(C14,'Gene Table'!B$3:D$98,2,FALSE))</f>
        <v/>
      </c>
      <c r="C14" s="135"/>
      <c r="D14" s="136" t="str">
        <f>IF(C14="","",IF(VLOOKUP($C14,'Test Sample Data'!$C$3:$M$98,2,FALSE)=0,"",VLOOKUP($C14,'Test Sample Data'!$C$3:$M$98,2,FALSE)))</f>
        <v/>
      </c>
      <c r="E14" s="136" t="str">
        <f>IF(C14="","",IF(VLOOKUP($C14,'Test Sample Data'!$C$3:$M$98,3,FALSE)=0,"",VLOOKUP($C14,'Test Sample Data'!$C$3:$M$98,3,FALSE)))</f>
        <v/>
      </c>
      <c r="F14" s="136" t="str">
        <f>IF(C14="","",IF(VLOOKUP($C14,'Test Sample Data'!$C$3:$M$98,4,FALSE)=0,"",VLOOKUP($C14,'Test Sample Data'!$C$3:$M$98,4,FALSE)))</f>
        <v/>
      </c>
      <c r="G14" s="136" t="str">
        <f>IF(C14="","",IF(VLOOKUP($C14,'Test Sample Data'!$C$3:$M$98,5,FALSE)=0,"",VLOOKUP($C14,'Test Sample Data'!$C$3:$M$98,5,FALSE)))</f>
        <v/>
      </c>
      <c r="H14" s="136" t="str">
        <f>IF(C14="","",IF(VLOOKUP($C14,'Test Sample Data'!$C$3:$M$98,6,FALSE)=0,"",VLOOKUP($C14,'Test Sample Data'!$C$3:$M$98,6,FALSE)))</f>
        <v/>
      </c>
      <c r="I14" s="136" t="str">
        <f>IF(C14="","",IF(VLOOKUP($C14,'Test Sample Data'!$C$3:$M$98,7,FALSE)=0,"",VLOOKUP($C14,'Test Sample Data'!$C$3:$M$98,7,FALSE)))</f>
        <v/>
      </c>
      <c r="J14" s="136" t="str">
        <f>IF(C14="","",IF(VLOOKUP($C14,'Test Sample Data'!$C$3:$M$98,8,FALSE)=0,"",VLOOKUP($C14,'Test Sample Data'!$C$3:$M$98,8,FALSE)))</f>
        <v/>
      </c>
      <c r="K14" s="136" t="str">
        <f>IF(C14="","",IF(VLOOKUP($C14,'Test Sample Data'!$C$3:$M$98,9,FALSE)=0,"",VLOOKUP($C14,'Test Sample Data'!$C$3:$M$98,9,FALSE)))</f>
        <v/>
      </c>
      <c r="L14" s="136" t="str">
        <f>IF(C14="","",IF(VLOOKUP($C14,'Test Sample Data'!$C$3:$M$98,10,FALSE)=0,"",VLOOKUP($C14,'Test Sample Data'!$C$3:$M$98,10,FALSE)))</f>
        <v/>
      </c>
      <c r="M14" s="136" t="str">
        <f>IF(C14="","",IF(VLOOKUP($C14,'Test Sample Data'!$C$3:$M$98,11,FALSE)=0,"",VLOOKUP($C14,'Test Sample Data'!$C$3:$M$98,11,FALSE)))</f>
        <v/>
      </c>
      <c r="N14" s="145" t="str">
        <f t="shared" si="0"/>
        <v/>
      </c>
      <c r="O14" s="30" t="str">
        <f>IF('Choose Housekeeping Genes'!C14=0,"",'Choose Housekeeping Genes'!C14)</f>
        <v/>
      </c>
      <c r="P14" s="136" t="str">
        <f>IF(C14="","",IF(VLOOKUP($C14,'Control Sample Data'!$C$3:$M$98,2,FALSE)=0,"",VLOOKUP($C14,'Control Sample Data'!$C$3:$M$98,2,FALSE)))</f>
        <v/>
      </c>
      <c r="Q14" s="136" t="str">
        <f>IF(C14="","",IF(VLOOKUP($C14,'Control Sample Data'!$C$3:$M$98,3,FALSE)=0,"",VLOOKUP($C14,'Control Sample Data'!$C$3:$M$98,3,FALSE)))</f>
        <v/>
      </c>
      <c r="R14" s="136" t="str">
        <f>IF(C14="","",IF(VLOOKUP($C14,'Control Sample Data'!$C$3:$M$98,4,FALSE)=0,"",VLOOKUP($C14,'Control Sample Data'!$C$3:$M$98,4,FALSE)))</f>
        <v/>
      </c>
      <c r="S14" s="136" t="str">
        <f>IF(C14="","",IF(VLOOKUP($C14,'Control Sample Data'!$C$3:$M$98,5,FALSE)=0,"",VLOOKUP($C14,'Control Sample Data'!$C$3:$M$98,5,FALSE)))</f>
        <v/>
      </c>
      <c r="T14" s="136" t="str">
        <f>IF(C14="","",IF(VLOOKUP($C14,'Control Sample Data'!$C$3:$M$98,6,FALSE)=0,"",VLOOKUP($C14,'Control Sample Data'!$C$3:$M$98,6,FALSE)))</f>
        <v/>
      </c>
      <c r="U14" s="136" t="str">
        <f>IF(C14="","",IF(VLOOKUP($C14,'Control Sample Data'!$C$3:$M$98,7,FALSE)=0,"",VLOOKUP($C14,'Control Sample Data'!$C$3:$M$98,7,FALSE)))</f>
        <v/>
      </c>
      <c r="V14" s="136" t="str">
        <f>IF(C14="","",IF(VLOOKUP($C14,'Control Sample Data'!$C$3:$M$98,8,FALSE)=0,"",VLOOKUP($C14,'Control Sample Data'!$C$3:$M$98,8,FALSE)))</f>
        <v/>
      </c>
      <c r="W14" s="136" t="str">
        <f>IF(C14="","",IF(VLOOKUP($C14,'Control Sample Data'!$C$3:$M$98,9,FALSE)=0,"",VLOOKUP($C14,'Control Sample Data'!$C$3:$M$98,9,FALSE)))</f>
        <v/>
      </c>
      <c r="X14" s="136" t="str">
        <f>IF(C14="","",IF(VLOOKUP($C14,'Control Sample Data'!$C$3:$M$98,10,FALSE)=0,"",VLOOKUP($C14,'Control Sample Data'!$C$3:$M$98,10,FALSE)))</f>
        <v/>
      </c>
      <c r="Y14" s="136" t="str">
        <f>IF(C14="","",IF(VLOOKUP($C14,'Control Sample Data'!$C$3:$M$98,11,FALSE)=0,"",VLOOKUP($C14,'Control Sample Data'!$C$3:$M$98,11,FALSE)))</f>
        <v/>
      </c>
    </row>
    <row r="15" spans="1:25" ht="15" customHeight="1">
      <c r="A15" s="133"/>
      <c r="B15" s="134" t="str">
        <f>IF(C15="","",VLOOKUP(C15,'Gene Table'!B$3:D$98,2,FALSE))</f>
        <v/>
      </c>
      <c r="C15" s="135"/>
      <c r="D15" s="136" t="str">
        <f>IF(C15="","",IF(VLOOKUP($C15,'Test Sample Data'!$C$3:$M$98,2,FALSE)=0,"",VLOOKUP($C15,'Test Sample Data'!$C$3:$M$98,2,FALSE)))</f>
        <v/>
      </c>
      <c r="E15" s="136" t="str">
        <f>IF(C15="","",IF(VLOOKUP($C15,'Test Sample Data'!$C$3:$M$98,3,FALSE)=0,"",VLOOKUP($C15,'Test Sample Data'!$C$3:$M$98,3,FALSE)))</f>
        <v/>
      </c>
      <c r="F15" s="136" t="str">
        <f>IF(C15="","",IF(VLOOKUP($C15,'Test Sample Data'!$C$3:$M$98,4,FALSE)=0,"",VLOOKUP($C15,'Test Sample Data'!$C$3:$M$98,4,FALSE)))</f>
        <v/>
      </c>
      <c r="G15" s="136" t="str">
        <f>IF(C15="","",IF(VLOOKUP($C15,'Test Sample Data'!$C$3:$M$98,5,FALSE)=0,"",VLOOKUP($C15,'Test Sample Data'!$C$3:$M$98,5,FALSE)))</f>
        <v/>
      </c>
      <c r="H15" s="136" t="str">
        <f>IF(C15="","",IF(VLOOKUP($C15,'Test Sample Data'!$C$3:$M$98,6,FALSE)=0,"",VLOOKUP($C15,'Test Sample Data'!$C$3:$M$98,6,FALSE)))</f>
        <v/>
      </c>
      <c r="I15" s="136" t="str">
        <f>IF(C15="","",IF(VLOOKUP($C15,'Test Sample Data'!$C$3:$M$98,7,FALSE)=0,"",VLOOKUP($C15,'Test Sample Data'!$C$3:$M$98,7,FALSE)))</f>
        <v/>
      </c>
      <c r="J15" s="136" t="str">
        <f>IF(C15="","",IF(VLOOKUP($C15,'Test Sample Data'!$C$3:$M$98,8,FALSE)=0,"",VLOOKUP($C15,'Test Sample Data'!$C$3:$M$98,8,FALSE)))</f>
        <v/>
      </c>
      <c r="K15" s="136" t="str">
        <f>IF(C15="","",IF(VLOOKUP($C15,'Test Sample Data'!$C$3:$M$98,9,FALSE)=0,"",VLOOKUP($C15,'Test Sample Data'!$C$3:$M$98,9,FALSE)))</f>
        <v/>
      </c>
      <c r="L15" s="136" t="str">
        <f>IF(C15="","",IF(VLOOKUP($C15,'Test Sample Data'!$C$3:$M$98,10,FALSE)=0,"",VLOOKUP($C15,'Test Sample Data'!$C$3:$M$98,10,FALSE)))</f>
        <v/>
      </c>
      <c r="M15" s="136" t="str">
        <f>IF(C15="","",IF(VLOOKUP($C15,'Test Sample Data'!$C$3:$M$98,11,FALSE)=0,"",VLOOKUP($C15,'Test Sample Data'!$C$3:$M$98,11,FALSE)))</f>
        <v/>
      </c>
      <c r="N15" s="145" t="str">
        <f t="shared" si="0"/>
        <v/>
      </c>
      <c r="O15" s="30" t="str">
        <f>IF('Choose Housekeeping Genes'!C15=0,"",'Choose Housekeeping Genes'!C15)</f>
        <v/>
      </c>
      <c r="P15" s="136" t="str">
        <f>IF(C15="","",IF(VLOOKUP($C15,'Control Sample Data'!$C$3:$M$98,2,FALSE)=0,"",VLOOKUP($C15,'Control Sample Data'!$C$3:$M$98,2,FALSE)))</f>
        <v/>
      </c>
      <c r="Q15" s="136" t="str">
        <f>IF(C15="","",IF(VLOOKUP($C15,'Control Sample Data'!$C$3:$M$98,3,FALSE)=0,"",VLOOKUP($C15,'Control Sample Data'!$C$3:$M$98,3,FALSE)))</f>
        <v/>
      </c>
      <c r="R15" s="136" t="str">
        <f>IF(C15="","",IF(VLOOKUP($C15,'Control Sample Data'!$C$3:$M$98,4,FALSE)=0,"",VLOOKUP($C15,'Control Sample Data'!$C$3:$M$98,4,FALSE)))</f>
        <v/>
      </c>
      <c r="S15" s="136" t="str">
        <f>IF(C15="","",IF(VLOOKUP($C15,'Control Sample Data'!$C$3:$M$98,5,FALSE)=0,"",VLOOKUP($C15,'Control Sample Data'!$C$3:$M$98,5,FALSE)))</f>
        <v/>
      </c>
      <c r="T15" s="136" t="str">
        <f>IF(C15="","",IF(VLOOKUP($C15,'Control Sample Data'!$C$3:$M$98,6,FALSE)=0,"",VLOOKUP($C15,'Control Sample Data'!$C$3:$M$98,6,FALSE)))</f>
        <v/>
      </c>
      <c r="U15" s="136" t="str">
        <f>IF(C15="","",IF(VLOOKUP($C15,'Control Sample Data'!$C$3:$M$98,7,FALSE)=0,"",VLOOKUP($C15,'Control Sample Data'!$C$3:$M$98,7,FALSE)))</f>
        <v/>
      </c>
      <c r="V15" s="136" t="str">
        <f>IF(C15="","",IF(VLOOKUP($C15,'Control Sample Data'!$C$3:$M$98,8,FALSE)=0,"",VLOOKUP($C15,'Control Sample Data'!$C$3:$M$98,8,FALSE)))</f>
        <v/>
      </c>
      <c r="W15" s="136" t="str">
        <f>IF(C15="","",IF(VLOOKUP($C15,'Control Sample Data'!$C$3:$M$98,9,FALSE)=0,"",VLOOKUP($C15,'Control Sample Data'!$C$3:$M$98,9,FALSE)))</f>
        <v/>
      </c>
      <c r="X15" s="136" t="str">
        <f>IF(C15="","",IF(VLOOKUP($C15,'Control Sample Data'!$C$3:$M$98,10,FALSE)=0,"",VLOOKUP($C15,'Control Sample Data'!$C$3:$M$98,10,FALSE)))</f>
        <v/>
      </c>
      <c r="Y15" s="136" t="str">
        <f>IF(C15="","",IF(VLOOKUP($C15,'Control Sample Data'!$C$3:$M$98,11,FALSE)=0,"",VLOOKUP($C15,'Control Sample Data'!$C$3:$M$98,11,FALSE)))</f>
        <v/>
      </c>
    </row>
    <row r="16" spans="1:25" ht="15" customHeight="1">
      <c r="A16" s="133"/>
      <c r="B16" s="134" t="str">
        <f>IF(C16="","",VLOOKUP(C16,'Gene Table'!B$3:D$98,2,FALSE))</f>
        <v/>
      </c>
      <c r="C16" s="135"/>
      <c r="D16" s="136" t="str">
        <f>IF(C16="","",IF(VLOOKUP($C16,'Test Sample Data'!$C$3:$M$98,2,FALSE)=0,"",VLOOKUP($C16,'Test Sample Data'!$C$3:$M$98,2,FALSE)))</f>
        <v/>
      </c>
      <c r="E16" s="136" t="str">
        <f>IF(C16="","",IF(VLOOKUP($C16,'Test Sample Data'!$C$3:$M$98,3,FALSE)=0,"",VLOOKUP($C16,'Test Sample Data'!$C$3:$M$98,3,FALSE)))</f>
        <v/>
      </c>
      <c r="F16" s="136" t="str">
        <f>IF(C16="","",IF(VLOOKUP($C16,'Test Sample Data'!$C$3:$M$98,4,FALSE)=0,"",VLOOKUP($C16,'Test Sample Data'!$C$3:$M$98,4,FALSE)))</f>
        <v/>
      </c>
      <c r="G16" s="136" t="str">
        <f>IF(C16="","",IF(VLOOKUP($C16,'Test Sample Data'!$C$3:$M$98,5,FALSE)=0,"",VLOOKUP($C16,'Test Sample Data'!$C$3:$M$98,5,FALSE)))</f>
        <v/>
      </c>
      <c r="H16" s="136" t="str">
        <f>IF(C16="","",IF(VLOOKUP($C16,'Test Sample Data'!$C$3:$M$98,6,FALSE)=0,"",VLOOKUP($C16,'Test Sample Data'!$C$3:$M$98,6,FALSE)))</f>
        <v/>
      </c>
      <c r="I16" s="136" t="str">
        <f>IF(C16="","",IF(VLOOKUP($C16,'Test Sample Data'!$C$3:$M$98,7,FALSE)=0,"",VLOOKUP($C16,'Test Sample Data'!$C$3:$M$98,7,FALSE)))</f>
        <v/>
      </c>
      <c r="J16" s="136" t="str">
        <f>IF(C16="","",IF(VLOOKUP($C16,'Test Sample Data'!$C$3:$M$98,8,FALSE)=0,"",VLOOKUP($C16,'Test Sample Data'!$C$3:$M$98,8,FALSE)))</f>
        <v/>
      </c>
      <c r="K16" s="136" t="str">
        <f>IF(C16="","",IF(VLOOKUP($C16,'Test Sample Data'!$C$3:$M$98,9,FALSE)=0,"",VLOOKUP($C16,'Test Sample Data'!$C$3:$M$98,9,FALSE)))</f>
        <v/>
      </c>
      <c r="L16" s="136" t="str">
        <f>IF(C16="","",IF(VLOOKUP($C16,'Test Sample Data'!$C$3:$M$98,10,FALSE)=0,"",VLOOKUP($C16,'Test Sample Data'!$C$3:$M$98,10,FALSE)))</f>
        <v/>
      </c>
      <c r="M16" s="136" t="str">
        <f>IF(C16="","",IF(VLOOKUP($C16,'Test Sample Data'!$C$3:$M$98,11,FALSE)=0,"",VLOOKUP($C16,'Test Sample Data'!$C$3:$M$98,11,FALSE)))</f>
        <v/>
      </c>
      <c r="N16" s="145" t="str">
        <f t="shared" si="0"/>
        <v/>
      </c>
      <c r="O16" s="30" t="str">
        <f>IF('Choose Housekeeping Genes'!C16=0,"",'Choose Housekeeping Genes'!C16)</f>
        <v/>
      </c>
      <c r="P16" s="136" t="str">
        <f>IF(C16="","",IF(VLOOKUP($C16,'Control Sample Data'!$C$3:$M$98,2,FALSE)=0,"",VLOOKUP($C16,'Control Sample Data'!$C$3:$M$98,2,FALSE)))</f>
        <v/>
      </c>
      <c r="Q16" s="136" t="str">
        <f>IF(C16="","",IF(VLOOKUP($C16,'Control Sample Data'!$C$3:$M$98,3,FALSE)=0,"",VLOOKUP($C16,'Control Sample Data'!$C$3:$M$98,3,FALSE)))</f>
        <v/>
      </c>
      <c r="R16" s="136" t="str">
        <f>IF(C16="","",IF(VLOOKUP($C16,'Control Sample Data'!$C$3:$M$98,4,FALSE)=0,"",VLOOKUP($C16,'Control Sample Data'!$C$3:$M$98,4,FALSE)))</f>
        <v/>
      </c>
      <c r="S16" s="136" t="str">
        <f>IF(C16="","",IF(VLOOKUP($C16,'Control Sample Data'!$C$3:$M$98,5,FALSE)=0,"",VLOOKUP($C16,'Control Sample Data'!$C$3:$M$98,5,FALSE)))</f>
        <v/>
      </c>
      <c r="T16" s="136" t="str">
        <f>IF(C16="","",IF(VLOOKUP($C16,'Control Sample Data'!$C$3:$M$98,6,FALSE)=0,"",VLOOKUP($C16,'Control Sample Data'!$C$3:$M$98,6,FALSE)))</f>
        <v/>
      </c>
      <c r="U16" s="136" t="str">
        <f>IF(C16="","",IF(VLOOKUP($C16,'Control Sample Data'!$C$3:$M$98,7,FALSE)=0,"",VLOOKUP($C16,'Control Sample Data'!$C$3:$M$98,7,FALSE)))</f>
        <v/>
      </c>
      <c r="V16" s="136" t="str">
        <f>IF(C16="","",IF(VLOOKUP($C16,'Control Sample Data'!$C$3:$M$98,8,FALSE)=0,"",VLOOKUP($C16,'Control Sample Data'!$C$3:$M$98,8,FALSE)))</f>
        <v/>
      </c>
      <c r="W16" s="136" t="str">
        <f>IF(C16="","",IF(VLOOKUP($C16,'Control Sample Data'!$C$3:$M$98,9,FALSE)=0,"",VLOOKUP($C16,'Control Sample Data'!$C$3:$M$98,9,FALSE)))</f>
        <v/>
      </c>
      <c r="X16" s="136" t="str">
        <f>IF(C16="","",IF(VLOOKUP($C16,'Control Sample Data'!$C$3:$M$98,10,FALSE)=0,"",VLOOKUP($C16,'Control Sample Data'!$C$3:$M$98,10,FALSE)))</f>
        <v/>
      </c>
      <c r="Y16" s="136" t="str">
        <f>IF(C16="","",IF(VLOOKUP($C16,'Control Sample Data'!$C$3:$M$98,11,FALSE)=0,"",VLOOKUP($C16,'Control Sample Data'!$C$3:$M$98,11,FALSE)))</f>
        <v/>
      </c>
    </row>
    <row r="17" spans="1:25" ht="15" customHeight="1">
      <c r="A17" s="133"/>
      <c r="B17" s="134" t="str">
        <f>IF(C17="","",VLOOKUP(C17,'Gene Table'!B$3:D$98,2,FALSE))</f>
        <v/>
      </c>
      <c r="C17" s="135"/>
      <c r="D17" s="136" t="str">
        <f>IF(C17="","",IF(VLOOKUP($C17,'Test Sample Data'!$C$3:$M$98,2,FALSE)=0,"",VLOOKUP($C17,'Test Sample Data'!$C$3:$M$98,2,FALSE)))</f>
        <v/>
      </c>
      <c r="E17" s="136" t="str">
        <f>IF(C17="","",IF(VLOOKUP($C17,'Test Sample Data'!$C$3:$M$98,3,FALSE)=0,"",VLOOKUP($C17,'Test Sample Data'!$C$3:$M$98,3,FALSE)))</f>
        <v/>
      </c>
      <c r="F17" s="136" t="str">
        <f>IF(C17="","",IF(VLOOKUP($C17,'Test Sample Data'!$C$3:$M$98,4,FALSE)=0,"",VLOOKUP($C17,'Test Sample Data'!$C$3:$M$98,4,FALSE)))</f>
        <v/>
      </c>
      <c r="G17" s="136" t="str">
        <f>IF(C17="","",IF(VLOOKUP($C17,'Test Sample Data'!$C$3:$M$98,5,FALSE)=0,"",VLOOKUP($C17,'Test Sample Data'!$C$3:$M$98,5,FALSE)))</f>
        <v/>
      </c>
      <c r="H17" s="136" t="str">
        <f>IF(C17="","",IF(VLOOKUP($C17,'Test Sample Data'!$C$3:$M$98,6,FALSE)=0,"",VLOOKUP($C17,'Test Sample Data'!$C$3:$M$98,6,FALSE)))</f>
        <v/>
      </c>
      <c r="I17" s="136" t="str">
        <f>IF(C17="","",IF(VLOOKUP($C17,'Test Sample Data'!$C$3:$M$98,7,FALSE)=0,"",VLOOKUP($C17,'Test Sample Data'!$C$3:$M$98,7,FALSE)))</f>
        <v/>
      </c>
      <c r="J17" s="136" t="str">
        <f>IF(C17="","",IF(VLOOKUP($C17,'Test Sample Data'!$C$3:$M$98,8,FALSE)=0,"",VLOOKUP($C17,'Test Sample Data'!$C$3:$M$98,8,FALSE)))</f>
        <v/>
      </c>
      <c r="K17" s="136" t="str">
        <f>IF(C17="","",IF(VLOOKUP($C17,'Test Sample Data'!$C$3:$M$98,9,FALSE)=0,"",VLOOKUP($C17,'Test Sample Data'!$C$3:$M$98,9,FALSE)))</f>
        <v/>
      </c>
      <c r="L17" s="136" t="str">
        <f>IF(C17="","",IF(VLOOKUP($C17,'Test Sample Data'!$C$3:$M$98,10,FALSE)=0,"",VLOOKUP($C17,'Test Sample Data'!$C$3:$M$98,10,FALSE)))</f>
        <v/>
      </c>
      <c r="M17" s="136" t="str">
        <f>IF(C17="","",IF(VLOOKUP($C17,'Test Sample Data'!$C$3:$M$98,11,FALSE)=0,"",VLOOKUP($C17,'Test Sample Data'!$C$3:$M$98,11,FALSE)))</f>
        <v/>
      </c>
      <c r="N17" s="145" t="str">
        <f t="shared" si="0"/>
        <v/>
      </c>
      <c r="O17" s="30" t="str">
        <f>IF('Choose Housekeeping Genes'!C17=0,"",'Choose Housekeeping Genes'!C17)</f>
        <v/>
      </c>
      <c r="P17" s="136" t="str">
        <f>IF(C17="","",IF(VLOOKUP($C17,'Control Sample Data'!$C$3:$M$98,2,FALSE)=0,"",VLOOKUP($C17,'Control Sample Data'!$C$3:$M$98,2,FALSE)))</f>
        <v/>
      </c>
      <c r="Q17" s="136" t="str">
        <f>IF(C17="","",IF(VLOOKUP($C17,'Control Sample Data'!$C$3:$M$98,3,FALSE)=0,"",VLOOKUP($C17,'Control Sample Data'!$C$3:$M$98,3,FALSE)))</f>
        <v/>
      </c>
      <c r="R17" s="136" t="str">
        <f>IF(C17="","",IF(VLOOKUP($C17,'Control Sample Data'!$C$3:$M$98,4,FALSE)=0,"",VLOOKUP($C17,'Control Sample Data'!$C$3:$M$98,4,FALSE)))</f>
        <v/>
      </c>
      <c r="S17" s="136" t="str">
        <f>IF(C17="","",IF(VLOOKUP($C17,'Control Sample Data'!$C$3:$M$98,5,FALSE)=0,"",VLOOKUP($C17,'Control Sample Data'!$C$3:$M$98,5,FALSE)))</f>
        <v/>
      </c>
      <c r="T17" s="136" t="str">
        <f>IF(C17="","",IF(VLOOKUP($C17,'Control Sample Data'!$C$3:$M$98,6,FALSE)=0,"",VLOOKUP($C17,'Control Sample Data'!$C$3:$M$98,6,FALSE)))</f>
        <v/>
      </c>
      <c r="U17" s="136" t="str">
        <f>IF(C17="","",IF(VLOOKUP($C17,'Control Sample Data'!$C$3:$M$98,7,FALSE)=0,"",VLOOKUP($C17,'Control Sample Data'!$C$3:$M$98,7,FALSE)))</f>
        <v/>
      </c>
      <c r="V17" s="136" t="str">
        <f>IF(C17="","",IF(VLOOKUP($C17,'Control Sample Data'!$C$3:$M$98,8,FALSE)=0,"",VLOOKUP($C17,'Control Sample Data'!$C$3:$M$98,8,FALSE)))</f>
        <v/>
      </c>
      <c r="W17" s="136" t="str">
        <f>IF(C17="","",IF(VLOOKUP($C17,'Control Sample Data'!$C$3:$M$98,9,FALSE)=0,"",VLOOKUP($C17,'Control Sample Data'!$C$3:$M$98,9,FALSE)))</f>
        <v/>
      </c>
      <c r="X17" s="136" t="str">
        <f>IF(C17="","",IF(VLOOKUP($C17,'Control Sample Data'!$C$3:$M$98,10,FALSE)=0,"",VLOOKUP($C17,'Control Sample Data'!$C$3:$M$98,10,FALSE)))</f>
        <v/>
      </c>
      <c r="Y17" s="136" t="str">
        <f>IF(C17="","",IF(VLOOKUP($C17,'Control Sample Data'!$C$3:$M$98,11,FALSE)=0,"",VLOOKUP($C17,'Control Sample Data'!$C$3:$M$98,11,FALSE)))</f>
        <v/>
      </c>
    </row>
    <row r="18" spans="1:25" ht="15" customHeight="1">
      <c r="A18" s="133"/>
      <c r="B18" s="134" t="str">
        <f>IF(C18="","",VLOOKUP(C18,'Gene Table'!B$3:D$98,2,FALSE))</f>
        <v/>
      </c>
      <c r="C18" s="135"/>
      <c r="D18" s="136" t="str">
        <f>IF(C18="","",IF(VLOOKUP($C18,'Test Sample Data'!$C$3:$M$98,2,FALSE)=0,"",VLOOKUP($C18,'Test Sample Data'!$C$3:$M$98,2,FALSE)))</f>
        <v/>
      </c>
      <c r="E18" s="136" t="str">
        <f>IF(C18="","",IF(VLOOKUP($C18,'Test Sample Data'!$C$3:$M$98,3,FALSE)=0,"",VLOOKUP($C18,'Test Sample Data'!$C$3:$M$98,3,FALSE)))</f>
        <v/>
      </c>
      <c r="F18" s="136" t="str">
        <f>IF(C18="","",IF(VLOOKUP($C18,'Test Sample Data'!$C$3:$M$98,4,FALSE)=0,"",VLOOKUP($C18,'Test Sample Data'!$C$3:$M$98,4,FALSE)))</f>
        <v/>
      </c>
      <c r="G18" s="136" t="str">
        <f>IF(C18="","",IF(VLOOKUP($C18,'Test Sample Data'!$C$3:$M$98,5,FALSE)=0,"",VLOOKUP($C18,'Test Sample Data'!$C$3:$M$98,5,FALSE)))</f>
        <v/>
      </c>
      <c r="H18" s="136" t="str">
        <f>IF(C18="","",IF(VLOOKUP($C18,'Test Sample Data'!$C$3:$M$98,6,FALSE)=0,"",VLOOKUP($C18,'Test Sample Data'!$C$3:$M$98,6,FALSE)))</f>
        <v/>
      </c>
      <c r="I18" s="136" t="str">
        <f>IF(C18="","",IF(VLOOKUP($C18,'Test Sample Data'!$C$3:$M$98,7,FALSE)=0,"",VLOOKUP($C18,'Test Sample Data'!$C$3:$M$98,7,FALSE)))</f>
        <v/>
      </c>
      <c r="J18" s="136" t="str">
        <f>IF(C18="","",IF(VLOOKUP($C18,'Test Sample Data'!$C$3:$M$98,8,FALSE)=0,"",VLOOKUP($C18,'Test Sample Data'!$C$3:$M$98,8,FALSE)))</f>
        <v/>
      </c>
      <c r="K18" s="136" t="str">
        <f>IF(C18="","",IF(VLOOKUP($C18,'Test Sample Data'!$C$3:$M$98,9,FALSE)=0,"",VLOOKUP($C18,'Test Sample Data'!$C$3:$M$98,9,FALSE)))</f>
        <v/>
      </c>
      <c r="L18" s="136" t="str">
        <f>IF(C18="","",IF(VLOOKUP($C18,'Test Sample Data'!$C$3:$M$98,10,FALSE)=0,"",VLOOKUP($C18,'Test Sample Data'!$C$3:$M$98,10,FALSE)))</f>
        <v/>
      </c>
      <c r="M18" s="136" t="str">
        <f>IF(C18="","",IF(VLOOKUP($C18,'Test Sample Data'!$C$3:$M$98,11,FALSE)=0,"",VLOOKUP($C18,'Test Sample Data'!$C$3:$M$98,11,FALSE)))</f>
        <v/>
      </c>
      <c r="N18" s="145" t="str">
        <f t="shared" si="0"/>
        <v/>
      </c>
      <c r="O18" s="30" t="str">
        <f>IF('Choose Housekeeping Genes'!C18=0,"",'Choose Housekeeping Genes'!C18)</f>
        <v/>
      </c>
      <c r="P18" s="136" t="str">
        <f>IF(C18="","",IF(VLOOKUP($C18,'Control Sample Data'!$C$3:$M$98,2,FALSE)=0,"",VLOOKUP($C18,'Control Sample Data'!$C$3:$M$98,2,FALSE)))</f>
        <v/>
      </c>
      <c r="Q18" s="136" t="str">
        <f>IF(C18="","",IF(VLOOKUP($C18,'Control Sample Data'!$C$3:$M$98,3,FALSE)=0,"",VLOOKUP($C18,'Control Sample Data'!$C$3:$M$98,3,FALSE)))</f>
        <v/>
      </c>
      <c r="R18" s="136" t="str">
        <f>IF(C18="","",IF(VLOOKUP($C18,'Control Sample Data'!$C$3:$M$98,4,FALSE)=0,"",VLOOKUP($C18,'Control Sample Data'!$C$3:$M$98,4,FALSE)))</f>
        <v/>
      </c>
      <c r="S18" s="136" t="str">
        <f>IF(C18="","",IF(VLOOKUP($C18,'Control Sample Data'!$C$3:$M$98,5,FALSE)=0,"",VLOOKUP($C18,'Control Sample Data'!$C$3:$M$98,5,FALSE)))</f>
        <v/>
      </c>
      <c r="T18" s="136" t="str">
        <f>IF(C18="","",IF(VLOOKUP($C18,'Control Sample Data'!$C$3:$M$98,6,FALSE)=0,"",VLOOKUP($C18,'Control Sample Data'!$C$3:$M$98,6,FALSE)))</f>
        <v/>
      </c>
      <c r="U18" s="136" t="str">
        <f>IF(C18="","",IF(VLOOKUP($C18,'Control Sample Data'!$C$3:$M$98,7,FALSE)=0,"",VLOOKUP($C18,'Control Sample Data'!$C$3:$M$98,7,FALSE)))</f>
        <v/>
      </c>
      <c r="V18" s="136" t="str">
        <f>IF(C18="","",IF(VLOOKUP($C18,'Control Sample Data'!$C$3:$M$98,8,FALSE)=0,"",VLOOKUP($C18,'Control Sample Data'!$C$3:$M$98,8,FALSE)))</f>
        <v/>
      </c>
      <c r="W18" s="136" t="str">
        <f>IF(C18="","",IF(VLOOKUP($C18,'Control Sample Data'!$C$3:$M$98,9,FALSE)=0,"",VLOOKUP($C18,'Control Sample Data'!$C$3:$M$98,9,FALSE)))</f>
        <v/>
      </c>
      <c r="X18" s="136" t="str">
        <f>IF(C18="","",IF(VLOOKUP($C18,'Control Sample Data'!$C$3:$M$98,10,FALSE)=0,"",VLOOKUP($C18,'Control Sample Data'!$C$3:$M$98,10,FALSE)))</f>
        <v/>
      </c>
      <c r="Y18" s="136" t="str">
        <f>IF(C18="","",IF(VLOOKUP($C18,'Control Sample Data'!$C$3:$M$98,11,FALSE)=0,"",VLOOKUP($C18,'Control Sample Data'!$C$3:$M$98,11,FALSE)))</f>
        <v/>
      </c>
    </row>
    <row r="19" spans="1:25" ht="15" customHeight="1">
      <c r="A19" s="133"/>
      <c r="B19" s="134" t="str">
        <f>IF(C19="","",VLOOKUP(C19,'Gene Table'!B$3:D$98,2,FALSE))</f>
        <v/>
      </c>
      <c r="C19" s="135"/>
      <c r="D19" s="136" t="str">
        <f>IF(C19="","",IF(VLOOKUP($C19,'Test Sample Data'!$C$3:$M$98,2,FALSE)=0,"",VLOOKUP($C19,'Test Sample Data'!$C$3:$M$98,2,FALSE)))</f>
        <v/>
      </c>
      <c r="E19" s="136" t="str">
        <f>IF(C19="","",IF(VLOOKUP($C19,'Test Sample Data'!$C$3:$M$98,3,FALSE)=0,"",VLOOKUP($C19,'Test Sample Data'!$C$3:$M$98,3,FALSE)))</f>
        <v/>
      </c>
      <c r="F19" s="136" t="str">
        <f>IF(C19="","",IF(VLOOKUP($C19,'Test Sample Data'!$C$3:$M$98,4,FALSE)=0,"",VLOOKUP($C19,'Test Sample Data'!$C$3:$M$98,4,FALSE)))</f>
        <v/>
      </c>
      <c r="G19" s="136" t="str">
        <f>IF(C19="","",IF(VLOOKUP($C19,'Test Sample Data'!$C$3:$M$98,5,FALSE)=0,"",VLOOKUP($C19,'Test Sample Data'!$C$3:$M$98,5,FALSE)))</f>
        <v/>
      </c>
      <c r="H19" s="136" t="str">
        <f>IF(C19="","",IF(VLOOKUP($C19,'Test Sample Data'!$C$3:$M$98,6,FALSE)=0,"",VLOOKUP($C19,'Test Sample Data'!$C$3:$M$98,6,FALSE)))</f>
        <v/>
      </c>
      <c r="I19" s="136" t="str">
        <f>IF(C19="","",IF(VLOOKUP($C19,'Test Sample Data'!$C$3:$M$98,7,FALSE)=0,"",VLOOKUP($C19,'Test Sample Data'!$C$3:$M$98,7,FALSE)))</f>
        <v/>
      </c>
      <c r="J19" s="136" t="str">
        <f>IF(C19="","",IF(VLOOKUP($C19,'Test Sample Data'!$C$3:$M$98,8,FALSE)=0,"",VLOOKUP($C19,'Test Sample Data'!$C$3:$M$98,8,FALSE)))</f>
        <v/>
      </c>
      <c r="K19" s="136" t="str">
        <f>IF(C19="","",IF(VLOOKUP($C19,'Test Sample Data'!$C$3:$M$98,9,FALSE)=0,"",VLOOKUP($C19,'Test Sample Data'!$C$3:$M$98,9,FALSE)))</f>
        <v/>
      </c>
      <c r="L19" s="136" t="str">
        <f>IF(C19="","",IF(VLOOKUP($C19,'Test Sample Data'!$C$3:$M$98,10,FALSE)=0,"",VLOOKUP($C19,'Test Sample Data'!$C$3:$M$98,10,FALSE)))</f>
        <v/>
      </c>
      <c r="M19" s="136" t="str">
        <f>IF(C19="","",IF(VLOOKUP($C19,'Test Sample Data'!$C$3:$M$98,11,FALSE)=0,"",VLOOKUP($C19,'Test Sample Data'!$C$3:$M$98,11,FALSE)))</f>
        <v/>
      </c>
      <c r="N19" s="145" t="str">
        <f t="shared" si="0"/>
        <v/>
      </c>
      <c r="O19" s="30" t="str">
        <f>IF('Choose Housekeeping Genes'!C19=0,"",'Choose Housekeeping Genes'!C19)</f>
        <v/>
      </c>
      <c r="P19" s="136" t="str">
        <f>IF(C19="","",IF(VLOOKUP($C19,'Control Sample Data'!$C$3:$M$98,2,FALSE)=0,"",VLOOKUP($C19,'Control Sample Data'!$C$3:$M$98,2,FALSE)))</f>
        <v/>
      </c>
      <c r="Q19" s="136" t="str">
        <f>IF(C19="","",IF(VLOOKUP($C19,'Control Sample Data'!$C$3:$M$98,3,FALSE)=0,"",VLOOKUP($C19,'Control Sample Data'!$C$3:$M$98,3,FALSE)))</f>
        <v/>
      </c>
      <c r="R19" s="136" t="str">
        <f>IF(C19="","",IF(VLOOKUP($C19,'Control Sample Data'!$C$3:$M$98,4,FALSE)=0,"",VLOOKUP($C19,'Control Sample Data'!$C$3:$M$98,4,FALSE)))</f>
        <v/>
      </c>
      <c r="S19" s="136" t="str">
        <f>IF(C19="","",IF(VLOOKUP($C19,'Control Sample Data'!$C$3:$M$98,5,FALSE)=0,"",VLOOKUP($C19,'Control Sample Data'!$C$3:$M$98,5,FALSE)))</f>
        <v/>
      </c>
      <c r="T19" s="136" t="str">
        <f>IF(C19="","",IF(VLOOKUP($C19,'Control Sample Data'!$C$3:$M$98,6,FALSE)=0,"",VLOOKUP($C19,'Control Sample Data'!$C$3:$M$98,6,FALSE)))</f>
        <v/>
      </c>
      <c r="U19" s="136" t="str">
        <f>IF(C19="","",IF(VLOOKUP($C19,'Control Sample Data'!$C$3:$M$98,7,FALSE)=0,"",VLOOKUP($C19,'Control Sample Data'!$C$3:$M$98,7,FALSE)))</f>
        <v/>
      </c>
      <c r="V19" s="136" t="str">
        <f>IF(C19="","",IF(VLOOKUP($C19,'Control Sample Data'!$C$3:$M$98,8,FALSE)=0,"",VLOOKUP($C19,'Control Sample Data'!$C$3:$M$98,8,FALSE)))</f>
        <v/>
      </c>
      <c r="W19" s="136" t="str">
        <f>IF(C19="","",IF(VLOOKUP($C19,'Control Sample Data'!$C$3:$M$98,9,FALSE)=0,"",VLOOKUP($C19,'Control Sample Data'!$C$3:$M$98,9,FALSE)))</f>
        <v/>
      </c>
      <c r="X19" s="136" t="str">
        <f>IF(C19="","",IF(VLOOKUP($C19,'Control Sample Data'!$C$3:$M$98,10,FALSE)=0,"",VLOOKUP($C19,'Control Sample Data'!$C$3:$M$98,10,FALSE)))</f>
        <v/>
      </c>
      <c r="Y19" s="136" t="str">
        <f>IF(C19="","",IF(VLOOKUP($C19,'Control Sample Data'!$C$3:$M$98,11,FALSE)=0,"",VLOOKUP($C19,'Control Sample Data'!$C$3:$M$98,11,FALSE)))</f>
        <v/>
      </c>
    </row>
    <row r="20" spans="1:25" ht="15" customHeight="1">
      <c r="A20" s="133"/>
      <c r="B20" s="134" t="str">
        <f>IF(C20="","",VLOOKUP(C20,'Gene Table'!B$3:D$98,2,FALSE))</f>
        <v/>
      </c>
      <c r="C20" s="135"/>
      <c r="D20" s="136" t="str">
        <f>IF(C20="","",IF(VLOOKUP($C20,'Test Sample Data'!$C$3:$M$98,2,FALSE)=0,"",VLOOKUP($C20,'Test Sample Data'!$C$3:$M$98,2,FALSE)))</f>
        <v/>
      </c>
      <c r="E20" s="136" t="str">
        <f>IF(C20="","",IF(VLOOKUP($C20,'Test Sample Data'!$C$3:$M$98,3,FALSE)=0,"",VLOOKUP($C20,'Test Sample Data'!$C$3:$M$98,3,FALSE)))</f>
        <v/>
      </c>
      <c r="F20" s="136" t="str">
        <f>IF(C20="","",IF(VLOOKUP($C20,'Test Sample Data'!$C$3:$M$98,4,FALSE)=0,"",VLOOKUP($C20,'Test Sample Data'!$C$3:$M$98,4,FALSE)))</f>
        <v/>
      </c>
      <c r="G20" s="136" t="str">
        <f>IF(C20="","",IF(VLOOKUP($C20,'Test Sample Data'!$C$3:$M$98,5,FALSE)=0,"",VLOOKUP($C20,'Test Sample Data'!$C$3:$M$98,5,FALSE)))</f>
        <v/>
      </c>
      <c r="H20" s="136" t="str">
        <f>IF(C20="","",IF(VLOOKUP($C20,'Test Sample Data'!$C$3:$M$98,6,FALSE)=0,"",VLOOKUP($C20,'Test Sample Data'!$C$3:$M$98,6,FALSE)))</f>
        <v/>
      </c>
      <c r="I20" s="136" t="str">
        <f>IF(C20="","",IF(VLOOKUP($C20,'Test Sample Data'!$C$3:$M$98,7,FALSE)=0,"",VLOOKUP($C20,'Test Sample Data'!$C$3:$M$98,7,FALSE)))</f>
        <v/>
      </c>
      <c r="J20" s="136" t="str">
        <f>IF(C20="","",IF(VLOOKUP($C20,'Test Sample Data'!$C$3:$M$98,8,FALSE)=0,"",VLOOKUP($C20,'Test Sample Data'!$C$3:$M$98,8,FALSE)))</f>
        <v/>
      </c>
      <c r="K20" s="136" t="str">
        <f>IF(C20="","",IF(VLOOKUP($C20,'Test Sample Data'!$C$3:$M$98,9,FALSE)=0,"",VLOOKUP($C20,'Test Sample Data'!$C$3:$M$98,9,FALSE)))</f>
        <v/>
      </c>
      <c r="L20" s="136" t="str">
        <f>IF(C20="","",IF(VLOOKUP($C20,'Test Sample Data'!$C$3:$M$98,10,FALSE)=0,"",VLOOKUP($C20,'Test Sample Data'!$C$3:$M$98,10,FALSE)))</f>
        <v/>
      </c>
      <c r="M20" s="136" t="str">
        <f>IF(C20="","",IF(VLOOKUP($C20,'Test Sample Data'!$C$3:$M$98,11,FALSE)=0,"",VLOOKUP($C20,'Test Sample Data'!$C$3:$M$98,11,FALSE)))</f>
        <v/>
      </c>
      <c r="N20" s="145" t="str">
        <f t="shared" si="0"/>
        <v/>
      </c>
      <c r="O20" s="30" t="str">
        <f>IF('Choose Housekeeping Genes'!C20=0,"",'Choose Housekeeping Genes'!C20)</f>
        <v/>
      </c>
      <c r="P20" s="136" t="str">
        <f>IF(C20="","",IF(VLOOKUP($C20,'Control Sample Data'!$C$3:$M$98,2,FALSE)=0,"",VLOOKUP($C20,'Control Sample Data'!$C$3:$M$98,2,FALSE)))</f>
        <v/>
      </c>
      <c r="Q20" s="136" t="str">
        <f>IF(C20="","",IF(VLOOKUP($C20,'Control Sample Data'!$C$3:$M$98,3,FALSE)=0,"",VLOOKUP($C20,'Control Sample Data'!$C$3:$M$98,3,FALSE)))</f>
        <v/>
      </c>
      <c r="R20" s="136" t="str">
        <f>IF(C20="","",IF(VLOOKUP($C20,'Control Sample Data'!$C$3:$M$98,4,FALSE)=0,"",VLOOKUP($C20,'Control Sample Data'!$C$3:$M$98,4,FALSE)))</f>
        <v/>
      </c>
      <c r="S20" s="136" t="str">
        <f>IF(C20="","",IF(VLOOKUP($C20,'Control Sample Data'!$C$3:$M$98,5,FALSE)=0,"",VLOOKUP($C20,'Control Sample Data'!$C$3:$M$98,5,FALSE)))</f>
        <v/>
      </c>
      <c r="T20" s="136" t="str">
        <f>IF(C20="","",IF(VLOOKUP($C20,'Control Sample Data'!$C$3:$M$98,6,FALSE)=0,"",VLOOKUP($C20,'Control Sample Data'!$C$3:$M$98,6,FALSE)))</f>
        <v/>
      </c>
      <c r="U20" s="136" t="str">
        <f>IF(C20="","",IF(VLOOKUP($C20,'Control Sample Data'!$C$3:$M$98,7,FALSE)=0,"",VLOOKUP($C20,'Control Sample Data'!$C$3:$M$98,7,FALSE)))</f>
        <v/>
      </c>
      <c r="V20" s="136" t="str">
        <f>IF(C20="","",IF(VLOOKUP($C20,'Control Sample Data'!$C$3:$M$98,8,FALSE)=0,"",VLOOKUP($C20,'Control Sample Data'!$C$3:$M$98,8,FALSE)))</f>
        <v/>
      </c>
      <c r="W20" s="136" t="str">
        <f>IF(C20="","",IF(VLOOKUP($C20,'Control Sample Data'!$C$3:$M$98,9,FALSE)=0,"",VLOOKUP($C20,'Control Sample Data'!$C$3:$M$98,9,FALSE)))</f>
        <v/>
      </c>
      <c r="X20" s="136" t="str">
        <f>IF(C20="","",IF(VLOOKUP($C20,'Control Sample Data'!$C$3:$M$98,10,FALSE)=0,"",VLOOKUP($C20,'Control Sample Data'!$C$3:$M$98,10,FALSE)))</f>
        <v/>
      </c>
      <c r="Y20" s="136" t="str">
        <f>IF(C20="","",IF(VLOOKUP($C20,'Control Sample Data'!$C$3:$M$98,11,FALSE)=0,"",VLOOKUP($C20,'Control Sample Data'!$C$3:$M$98,11,FALSE)))</f>
        <v/>
      </c>
    </row>
    <row r="21" spans="1:25" ht="15" customHeight="1">
      <c r="A21" s="133"/>
      <c r="B21" s="134" t="str">
        <f>IF(C21="","",VLOOKUP(C21,'Gene Table'!B$3:D$98,2,FALSE))</f>
        <v/>
      </c>
      <c r="C21" s="135"/>
      <c r="D21" s="136" t="str">
        <f>IF(C21="","",IF(VLOOKUP($C21,'Test Sample Data'!$C$3:$M$98,2,FALSE)=0,"",VLOOKUP($C21,'Test Sample Data'!$C$3:$M$98,2,FALSE)))</f>
        <v/>
      </c>
      <c r="E21" s="136" t="str">
        <f>IF(C21="","",IF(VLOOKUP($C21,'Test Sample Data'!$C$3:$M$98,3,FALSE)=0,"",VLOOKUP($C21,'Test Sample Data'!$C$3:$M$98,3,FALSE)))</f>
        <v/>
      </c>
      <c r="F21" s="136" t="str">
        <f>IF(C21="","",IF(VLOOKUP($C21,'Test Sample Data'!$C$3:$M$98,4,FALSE)=0,"",VLOOKUP($C21,'Test Sample Data'!$C$3:$M$98,4,FALSE)))</f>
        <v/>
      </c>
      <c r="G21" s="136" t="str">
        <f>IF(C21="","",IF(VLOOKUP($C21,'Test Sample Data'!$C$3:$M$98,5,FALSE)=0,"",VLOOKUP($C21,'Test Sample Data'!$C$3:$M$98,5,FALSE)))</f>
        <v/>
      </c>
      <c r="H21" s="136" t="str">
        <f>IF(C21="","",IF(VLOOKUP($C21,'Test Sample Data'!$C$3:$M$98,6,FALSE)=0,"",VLOOKUP($C21,'Test Sample Data'!$C$3:$M$98,6,FALSE)))</f>
        <v/>
      </c>
      <c r="I21" s="136" t="str">
        <f>IF(C21="","",IF(VLOOKUP($C21,'Test Sample Data'!$C$3:$M$98,7,FALSE)=0,"",VLOOKUP($C21,'Test Sample Data'!$C$3:$M$98,7,FALSE)))</f>
        <v/>
      </c>
      <c r="J21" s="136" t="str">
        <f>IF(C21="","",IF(VLOOKUP($C21,'Test Sample Data'!$C$3:$M$98,8,FALSE)=0,"",VLOOKUP($C21,'Test Sample Data'!$C$3:$M$98,8,FALSE)))</f>
        <v/>
      </c>
      <c r="K21" s="136" t="str">
        <f>IF(C21="","",IF(VLOOKUP($C21,'Test Sample Data'!$C$3:$M$98,9,FALSE)=0,"",VLOOKUP($C21,'Test Sample Data'!$C$3:$M$98,9,FALSE)))</f>
        <v/>
      </c>
      <c r="L21" s="136" t="str">
        <f>IF(C21="","",IF(VLOOKUP($C21,'Test Sample Data'!$C$3:$M$98,10,FALSE)=0,"",VLOOKUP($C21,'Test Sample Data'!$C$3:$M$98,10,FALSE)))</f>
        <v/>
      </c>
      <c r="M21" s="136" t="str">
        <f>IF(C21="","",IF(VLOOKUP($C21,'Test Sample Data'!$C$3:$M$98,11,FALSE)=0,"",VLOOKUP($C21,'Test Sample Data'!$C$3:$M$98,11,FALSE)))</f>
        <v/>
      </c>
      <c r="N21" s="145" t="str">
        <f t="shared" si="0"/>
        <v/>
      </c>
      <c r="O21" s="30" t="str">
        <f>IF('Choose Housekeeping Genes'!C21=0,"",'Choose Housekeeping Genes'!C21)</f>
        <v/>
      </c>
      <c r="P21" s="136" t="str">
        <f>IF(C21="","",IF(VLOOKUP($C21,'Control Sample Data'!$C$3:$M$98,2,FALSE)=0,"",VLOOKUP($C21,'Control Sample Data'!$C$3:$M$98,2,FALSE)))</f>
        <v/>
      </c>
      <c r="Q21" s="136" t="str">
        <f>IF(C21="","",IF(VLOOKUP($C21,'Control Sample Data'!$C$3:$M$98,3,FALSE)=0,"",VLOOKUP($C21,'Control Sample Data'!$C$3:$M$98,3,FALSE)))</f>
        <v/>
      </c>
      <c r="R21" s="136" t="str">
        <f>IF(C21="","",IF(VLOOKUP($C21,'Control Sample Data'!$C$3:$M$98,4,FALSE)=0,"",VLOOKUP($C21,'Control Sample Data'!$C$3:$M$98,4,FALSE)))</f>
        <v/>
      </c>
      <c r="S21" s="136" t="str">
        <f>IF(C21="","",IF(VLOOKUP($C21,'Control Sample Data'!$C$3:$M$98,5,FALSE)=0,"",VLOOKUP($C21,'Control Sample Data'!$C$3:$M$98,5,FALSE)))</f>
        <v/>
      </c>
      <c r="T21" s="136" t="str">
        <f>IF(C21="","",IF(VLOOKUP($C21,'Control Sample Data'!$C$3:$M$98,6,FALSE)=0,"",VLOOKUP($C21,'Control Sample Data'!$C$3:$M$98,6,FALSE)))</f>
        <v/>
      </c>
      <c r="U21" s="136" t="str">
        <f>IF(C21="","",IF(VLOOKUP($C21,'Control Sample Data'!$C$3:$M$98,7,FALSE)=0,"",VLOOKUP($C21,'Control Sample Data'!$C$3:$M$98,7,FALSE)))</f>
        <v/>
      </c>
      <c r="V21" s="136" t="str">
        <f>IF(C21="","",IF(VLOOKUP($C21,'Control Sample Data'!$C$3:$M$98,8,FALSE)=0,"",VLOOKUP($C21,'Control Sample Data'!$C$3:$M$98,8,FALSE)))</f>
        <v/>
      </c>
      <c r="W21" s="136" t="str">
        <f>IF(C21="","",IF(VLOOKUP($C21,'Control Sample Data'!$C$3:$M$98,9,FALSE)=0,"",VLOOKUP($C21,'Control Sample Data'!$C$3:$M$98,9,FALSE)))</f>
        <v/>
      </c>
      <c r="X21" s="136" t="str">
        <f>IF(C21="","",IF(VLOOKUP($C21,'Control Sample Data'!$C$3:$M$98,10,FALSE)=0,"",VLOOKUP($C21,'Control Sample Data'!$C$3:$M$98,10,FALSE)))</f>
        <v/>
      </c>
      <c r="Y21" s="136" t="str">
        <f>IF(C21="","",IF(VLOOKUP($C21,'Control Sample Data'!$C$3:$M$98,11,FALSE)=0,"",VLOOKUP($C21,'Control Sample Data'!$C$3:$M$98,11,FALSE)))</f>
        <v/>
      </c>
    </row>
    <row r="22" spans="1:25" ht="15" customHeight="1">
      <c r="A22" s="133"/>
      <c r="B22" s="134" t="str">
        <f>IF(C22="","",VLOOKUP(C22,'Gene Table'!B$3:D$98,2,FALSE))</f>
        <v/>
      </c>
      <c r="C22" s="135"/>
      <c r="D22" s="136" t="str">
        <f>IF(C22="","",IF(VLOOKUP($C22,'Test Sample Data'!$C$3:$M$98,2,FALSE)=0,"",VLOOKUP($C22,'Test Sample Data'!$C$3:$M$98,2,FALSE)))</f>
        <v/>
      </c>
      <c r="E22" s="136" t="str">
        <f>IF(C22="","",IF(VLOOKUP($C22,'Test Sample Data'!$C$3:$M$98,3,FALSE)=0,"",VLOOKUP($C22,'Test Sample Data'!$C$3:$M$98,3,FALSE)))</f>
        <v/>
      </c>
      <c r="F22" s="136" t="str">
        <f>IF(C22="","",IF(VLOOKUP($C22,'Test Sample Data'!$C$3:$M$98,4,FALSE)=0,"",VLOOKUP($C22,'Test Sample Data'!$C$3:$M$98,4,FALSE)))</f>
        <v/>
      </c>
      <c r="G22" s="136" t="str">
        <f>IF(C22="","",IF(VLOOKUP($C22,'Test Sample Data'!$C$3:$M$98,5,FALSE)=0,"",VLOOKUP($C22,'Test Sample Data'!$C$3:$M$98,5,FALSE)))</f>
        <v/>
      </c>
      <c r="H22" s="136" t="str">
        <f>IF(C22="","",IF(VLOOKUP($C22,'Test Sample Data'!$C$3:$M$98,6,FALSE)=0,"",VLOOKUP($C22,'Test Sample Data'!$C$3:$M$98,6,FALSE)))</f>
        <v/>
      </c>
      <c r="I22" s="136" t="str">
        <f>IF(C22="","",IF(VLOOKUP($C22,'Test Sample Data'!$C$3:$M$98,7,FALSE)=0,"",VLOOKUP($C22,'Test Sample Data'!$C$3:$M$98,7,FALSE)))</f>
        <v/>
      </c>
      <c r="J22" s="136" t="str">
        <f>IF(C22="","",IF(VLOOKUP($C22,'Test Sample Data'!$C$3:$M$98,8,FALSE)=0,"",VLOOKUP($C22,'Test Sample Data'!$C$3:$M$98,8,FALSE)))</f>
        <v/>
      </c>
      <c r="K22" s="136" t="str">
        <f>IF(C22="","",IF(VLOOKUP($C22,'Test Sample Data'!$C$3:$M$98,9,FALSE)=0,"",VLOOKUP($C22,'Test Sample Data'!$C$3:$M$98,9,FALSE)))</f>
        <v/>
      </c>
      <c r="L22" s="136" t="str">
        <f>IF(C22="","",IF(VLOOKUP($C22,'Test Sample Data'!$C$3:$M$98,10,FALSE)=0,"",VLOOKUP($C22,'Test Sample Data'!$C$3:$M$98,10,FALSE)))</f>
        <v/>
      </c>
      <c r="M22" s="136" t="str">
        <f>IF(C22="","",IF(VLOOKUP($C22,'Test Sample Data'!$C$3:$M$98,11,FALSE)=0,"",VLOOKUP($C22,'Test Sample Data'!$C$3:$M$98,11,FALSE)))</f>
        <v/>
      </c>
      <c r="N22" s="145" t="str">
        <f t="shared" si="0"/>
        <v/>
      </c>
      <c r="O22" s="30" t="str">
        <f>IF('Choose Housekeeping Genes'!C22=0,"",'Choose Housekeeping Genes'!C22)</f>
        <v/>
      </c>
      <c r="P22" s="136" t="str">
        <f>IF(C22="","",IF(VLOOKUP($C22,'Control Sample Data'!$C$3:$M$98,2,FALSE)=0,"",VLOOKUP($C22,'Control Sample Data'!$C$3:$M$98,2,FALSE)))</f>
        <v/>
      </c>
      <c r="Q22" s="136" t="str">
        <f>IF(C22="","",IF(VLOOKUP($C22,'Control Sample Data'!$C$3:$M$98,3,FALSE)=0,"",VLOOKUP($C22,'Control Sample Data'!$C$3:$M$98,3,FALSE)))</f>
        <v/>
      </c>
      <c r="R22" s="136" t="str">
        <f>IF(C22="","",IF(VLOOKUP($C22,'Control Sample Data'!$C$3:$M$98,4,FALSE)=0,"",VLOOKUP($C22,'Control Sample Data'!$C$3:$M$98,4,FALSE)))</f>
        <v/>
      </c>
      <c r="S22" s="136" t="str">
        <f>IF(C22="","",IF(VLOOKUP($C22,'Control Sample Data'!$C$3:$M$98,5,FALSE)=0,"",VLOOKUP($C22,'Control Sample Data'!$C$3:$M$98,5,FALSE)))</f>
        <v/>
      </c>
      <c r="T22" s="136" t="str">
        <f>IF(C22="","",IF(VLOOKUP($C22,'Control Sample Data'!$C$3:$M$98,6,FALSE)=0,"",VLOOKUP($C22,'Control Sample Data'!$C$3:$M$98,6,FALSE)))</f>
        <v/>
      </c>
      <c r="U22" s="136" t="str">
        <f>IF(C22="","",IF(VLOOKUP($C22,'Control Sample Data'!$C$3:$M$98,7,FALSE)=0,"",VLOOKUP($C22,'Control Sample Data'!$C$3:$M$98,7,FALSE)))</f>
        <v/>
      </c>
      <c r="V22" s="136" t="str">
        <f>IF(C22="","",IF(VLOOKUP($C22,'Control Sample Data'!$C$3:$M$98,8,FALSE)=0,"",VLOOKUP($C22,'Control Sample Data'!$C$3:$M$98,8,FALSE)))</f>
        <v/>
      </c>
      <c r="W22" s="136" t="str">
        <f>IF(C22="","",IF(VLOOKUP($C22,'Control Sample Data'!$C$3:$M$98,9,FALSE)=0,"",VLOOKUP($C22,'Control Sample Data'!$C$3:$M$98,9,FALSE)))</f>
        <v/>
      </c>
      <c r="X22" s="136" t="str">
        <f>IF(C22="","",IF(VLOOKUP($C22,'Control Sample Data'!$C$3:$M$98,10,FALSE)=0,"",VLOOKUP($C22,'Control Sample Data'!$C$3:$M$98,10,FALSE)))</f>
        <v/>
      </c>
      <c r="Y22" s="136" t="str">
        <f>IF(C22="","",IF(VLOOKUP($C22,'Control Sample Data'!$C$3:$M$98,11,FALSE)=0,"",VLOOKUP($C22,'Control Sample Data'!$C$3:$M$98,11,FALSE)))</f>
        <v/>
      </c>
    </row>
    <row r="23" spans="1:25" ht="15" customHeight="1">
      <c r="A23" s="133"/>
      <c r="B23" s="137" t="s">
        <v>653</v>
      </c>
      <c r="C23" s="138"/>
      <c r="D23" s="139" t="str">
        <f>IF(ISERROR(AVERAGE(D3:D22)),"",AVERAGE(D3:D22))</f>
        <v/>
      </c>
      <c r="E23" s="139" t="str">
        <f aca="true" t="shared" si="1" ref="E23:M23">IF(ISERROR(AVERAGE(E3:E22)),"",AVERAGE(E3:E22))</f>
        <v/>
      </c>
      <c r="F23" s="139" t="str">
        <f t="shared" si="1"/>
        <v/>
      </c>
      <c r="G23" s="139" t="str">
        <f t="shared" si="1"/>
        <v/>
      </c>
      <c r="H23" s="139" t="str">
        <f t="shared" si="1"/>
        <v/>
      </c>
      <c r="I23" s="139" t="str">
        <f t="shared" si="1"/>
        <v/>
      </c>
      <c r="J23" s="139" t="str">
        <f t="shared" si="1"/>
        <v/>
      </c>
      <c r="K23" s="139" t="str">
        <f t="shared" si="1"/>
        <v/>
      </c>
      <c r="L23" s="139" t="str">
        <f t="shared" si="1"/>
        <v/>
      </c>
      <c r="M23" s="146" t="str">
        <f t="shared" si="1"/>
        <v/>
      </c>
      <c r="N23" s="142" t="s">
        <v>653</v>
      </c>
      <c r="O23" s="138"/>
      <c r="P23" s="139" t="str">
        <f>IF(ISERROR(AVERAGE(P3:P22)),"",AVERAGE(P3:P22))</f>
        <v/>
      </c>
      <c r="Q23" s="139" t="str">
        <f aca="true" t="shared" si="2" ref="Q23:Y23">IF(ISERROR(AVERAGE(Q3:Q22)),"",AVERAGE(Q3:Q22))</f>
        <v/>
      </c>
      <c r="R23" s="139" t="str">
        <f t="shared" si="2"/>
        <v/>
      </c>
      <c r="S23" s="139" t="str">
        <f t="shared" si="2"/>
        <v/>
      </c>
      <c r="T23" s="139" t="str">
        <f t="shared" si="2"/>
        <v/>
      </c>
      <c r="U23" s="139" t="str">
        <f t="shared" si="2"/>
        <v/>
      </c>
      <c r="V23" s="139" t="str">
        <f t="shared" si="2"/>
        <v/>
      </c>
      <c r="W23" s="139" t="str">
        <f t="shared" si="2"/>
        <v/>
      </c>
      <c r="X23" s="139" t="str">
        <f t="shared" si="2"/>
        <v/>
      </c>
      <c r="Y23" s="146" t="str">
        <f t="shared" si="2"/>
        <v/>
      </c>
    </row>
    <row r="24" spans="1:25" ht="15" customHeight="1">
      <c r="A24" s="133" t="s">
        <v>378</v>
      </c>
      <c r="B24" s="119" t="str">
        <f>IF(C3="","",VLOOKUP(C3,'Gene Table'!B$99:D$194,2,FALSE))</f>
        <v>HQP006940</v>
      </c>
      <c r="C24" s="140" t="str">
        <f>IF('Choose Housekeeping Genes'!C3=0,"",'Choose Housekeeping Genes'!C3)</f>
        <v>H03</v>
      </c>
      <c r="D24" s="140" t="str">
        <f>IF($C3="","",IF(VLOOKUP($C3,'Test Sample Data'!$C$99:$M$194,2,FALSE)=0,"",VLOOKUP($C3,'Test Sample Data'!$C$99:$M$194,2,FALSE)))</f>
        <v/>
      </c>
      <c r="E24" s="140" t="str">
        <f>IF($C3="","",IF(VLOOKUP($C3,'Test Sample Data'!$C$99:$M$194,3,FALSE)=0,"",VLOOKUP($C3,'Test Sample Data'!$C$99:$M$194,3,FALSE)))</f>
        <v/>
      </c>
      <c r="F24" s="140" t="str">
        <f>IF($C3="","",IF(VLOOKUP($C3,'Test Sample Data'!$C$99:$M$194,4,FALSE)=0,"",VLOOKUP($C3,'Test Sample Data'!$C$99:$M$194,4,FALSE)))</f>
        <v/>
      </c>
      <c r="G24" s="140" t="str">
        <f>IF($C3="","",IF(VLOOKUP($C3,'Test Sample Data'!$C$99:$M$194,5,FALSE)=0,"",VLOOKUP($C3,'Test Sample Data'!$C$99:$M$194,5,FALSE)))</f>
        <v/>
      </c>
      <c r="H24" s="140" t="str">
        <f>IF($C3="","",IF(VLOOKUP($C3,'Test Sample Data'!$C$99:$M$194,6,FALSE)=0,"",VLOOKUP($C3,'Test Sample Data'!$C$99:$M$194,6,FALSE)))</f>
        <v/>
      </c>
      <c r="I24" s="140" t="str">
        <f>IF($C3="","",IF(VLOOKUP($C3,'Test Sample Data'!$C$99:$M$194,7,FALSE)=0,"",VLOOKUP($C3,'Test Sample Data'!$C$99:$M$194,7,FALSE)))</f>
        <v/>
      </c>
      <c r="J24" s="140" t="str">
        <f>IF($C3="","",IF(VLOOKUP($C3,'Test Sample Data'!$C$99:$M$194,8,FALSE)=0,"",VLOOKUP($C3,'Test Sample Data'!$C$99:$M$194,8,FALSE)))</f>
        <v/>
      </c>
      <c r="K24" s="140" t="str">
        <f>IF($C3="","",IF(VLOOKUP($C3,'Test Sample Data'!$C$99:$M$194,9,FALSE)=0,"",VLOOKUP($C3,'Test Sample Data'!$C$99:$M$194,9,FALSE)))</f>
        <v/>
      </c>
      <c r="L24" s="140" t="str">
        <f>IF($C3="","",IF(VLOOKUP($C3,'Test Sample Data'!$C$99:$M$194,10,FALSE)=0,"",VLOOKUP($C3,'Test Sample Data'!$C$99:$M$194,10,FALSE)))</f>
        <v/>
      </c>
      <c r="M24" s="140" t="str">
        <f>IF($C3="","",IF(VLOOKUP($C3,'Test Sample Data'!$C$99:$M$194,11,FALSE)=0,"",VLOOKUP($C3,'Test Sample Data'!$C$99:$M$194,11,FALSE)))</f>
        <v/>
      </c>
      <c r="N24" s="147" t="str">
        <f>IF(B24=0,"",B24)</f>
        <v>HQP006940</v>
      </c>
      <c r="O24" s="148" t="str">
        <f>IF('Choose Housekeeping Genes'!C24=0,"",'Choose Housekeeping Genes'!C24)</f>
        <v>H03</v>
      </c>
      <c r="P24" s="140" t="str">
        <f>IF(C24="","",IF(VLOOKUP($C24,'Control Sample Data'!$C$99:$M$194,2,FALSE)=0,"",VLOOKUP($C24,'Control Sample Data'!$C$99:$M$194,2,FALSE)))</f>
        <v/>
      </c>
      <c r="Q24" s="140" t="str">
        <f>IF(C24="","",IF(VLOOKUP($C24,'Control Sample Data'!$C$99:$M$194,3,FALSE)=0,"",VLOOKUP($C24,'Control Sample Data'!$C$99:$M$194,3,FALSE)))</f>
        <v/>
      </c>
      <c r="R24" s="140" t="str">
        <f>IF(C24="","",IF(VLOOKUP($C24,'Control Sample Data'!$C$99:$M$194,4,FALSE)=0,"",VLOOKUP($C24,'Control Sample Data'!$C$99:$M$194,4,FALSE)))</f>
        <v/>
      </c>
      <c r="S24" s="140" t="str">
        <f>IF(C24="","",IF(VLOOKUP($C24,'Control Sample Data'!$C$99:$M$194,5,FALSE)=0,"",VLOOKUP($C24,'Control Sample Data'!$C$99:$M$194,5,FALSE)))</f>
        <v/>
      </c>
      <c r="T24" s="140" t="str">
        <f>IF(C24="","",IF(VLOOKUP($C24,'Control Sample Data'!$C$99:$M$194,6,FALSE)=0,"",VLOOKUP($C24,'Control Sample Data'!$C$99:$M$194,6,FALSE)))</f>
        <v/>
      </c>
      <c r="U24" s="140" t="str">
        <f>IF(C24="","",IF(VLOOKUP($C24,'Control Sample Data'!$C$99:$M$194,7,FALSE)=0,"",VLOOKUP($C24,'Control Sample Data'!$C$99:$M$194,7,FALSE)))</f>
        <v/>
      </c>
      <c r="V24" s="140" t="str">
        <f>IF(C24="","",IF(VLOOKUP($C24,'Control Sample Data'!$C$99:$M$194,8,FALSE)=0,"",VLOOKUP($C24,'Control Sample Data'!$C$99:$M$194,8,FALSE)))</f>
        <v/>
      </c>
      <c r="W24" s="140" t="str">
        <f>IF(C24="","",IF(VLOOKUP($C24,'Control Sample Data'!$C$99:$M$194,9,FALSE)=0,"",VLOOKUP($C24,'Control Sample Data'!$C$99:$M$194,9,FALSE)))</f>
        <v/>
      </c>
      <c r="X24" s="140" t="str">
        <f>IF(C24="","",IF(VLOOKUP($C24,'Control Sample Data'!$C$99:$M$194,10,FALSE)=0,"",VLOOKUP($C24,'Control Sample Data'!$C$99:$M$194,10,FALSE)))</f>
        <v/>
      </c>
      <c r="Y24" s="140" t="str">
        <f>IF(C24="","",IF(VLOOKUP($C24,'Control Sample Data'!$C$99:$M$194,11,FALSE)=0,"",VLOOKUP($C24,'Control Sample Data'!$C$99:$M$194,11,FALSE)))</f>
        <v/>
      </c>
    </row>
    <row r="25" spans="1:25" ht="15" customHeight="1">
      <c r="A25" s="133"/>
      <c r="B25" s="119" t="str">
        <f>IF(C4="","",VLOOKUP(C4,'Gene Table'!B$99:D$194,2,FALSE))</f>
        <v>HQP016381</v>
      </c>
      <c r="C25" s="140" t="str">
        <f>IF('Choose Housekeeping Genes'!C4=0,"",'Choose Housekeeping Genes'!C4)</f>
        <v>H04</v>
      </c>
      <c r="D25" s="140" t="str">
        <f>IF($C4="","",IF(VLOOKUP($C4,'Test Sample Data'!$C$99:$M$194,2,FALSE)=0,"",VLOOKUP($C4,'Test Sample Data'!$C$99:$M$194,2,FALSE)))</f>
        <v/>
      </c>
      <c r="E25" s="140" t="str">
        <f>IF($C4="","",IF(VLOOKUP($C4,'Test Sample Data'!$C$99:$M$194,3,FALSE)=0,"",VLOOKUP($C4,'Test Sample Data'!$C$99:$M$194,3,FALSE)))</f>
        <v/>
      </c>
      <c r="F25" s="136" t="str">
        <f>IF($C4="","",IF(VLOOKUP($C4,'Test Sample Data'!$C$99:$M$194,4,FALSE)=0,"",VLOOKUP($C4,'Test Sample Data'!$C$99:$M$194,4,FALSE)))</f>
        <v/>
      </c>
      <c r="G25" s="136" t="str">
        <f>IF($C4="","",IF(VLOOKUP($C4,'Test Sample Data'!$C$99:$M$194,5,FALSE)=0,"",VLOOKUP($C4,'Test Sample Data'!$C$99:$M$194,5,FALSE)))</f>
        <v/>
      </c>
      <c r="H25" s="136" t="str">
        <f>IF($C4="","",IF(VLOOKUP($C4,'Test Sample Data'!$C$99:$M$194,6,FALSE)=0,"",VLOOKUP($C4,'Test Sample Data'!$C$99:$M$194,6,FALSE)))</f>
        <v/>
      </c>
      <c r="I25" s="136" t="str">
        <f>IF($C4="","",IF(VLOOKUP($C4,'Test Sample Data'!$C$99:$M$194,7,FALSE)=0,"",VLOOKUP($C4,'Test Sample Data'!$C$99:$M$194,7,FALSE)))</f>
        <v/>
      </c>
      <c r="J25" s="136" t="str">
        <f>IF($C4="","",IF(VLOOKUP($C4,'Test Sample Data'!$C$99:$M$194,8,FALSE)=0,"",VLOOKUP($C4,'Test Sample Data'!$C$99:$M$194,8,FALSE)))</f>
        <v/>
      </c>
      <c r="K25" s="136" t="str">
        <f>IF($C4="","",IF(VLOOKUP($C4,'Test Sample Data'!$C$99:$M$194,9,FALSE)=0,"",VLOOKUP($C4,'Test Sample Data'!$C$99:$M$194,9,FALSE)))</f>
        <v/>
      </c>
      <c r="L25" s="136" t="str">
        <f>IF($C4="","",IF(VLOOKUP($C4,'Test Sample Data'!$C$99:$M$194,10,FALSE)=0,"",VLOOKUP($C4,'Test Sample Data'!$C$99:$M$194,10,FALSE)))</f>
        <v/>
      </c>
      <c r="M25" s="136" t="str">
        <f>IF($C4="","",IF(VLOOKUP($C4,'Test Sample Data'!$C$99:$M$194,11,FALSE)=0,"",VLOOKUP($C4,'Test Sample Data'!$C$99:$M$194,11,FALSE)))</f>
        <v/>
      </c>
      <c r="N25" s="145" t="str">
        <f aca="true" t="shared" si="3" ref="N25:N37">IF(B25=0,"",B25)</f>
        <v>HQP016381</v>
      </c>
      <c r="O25" s="30" t="str">
        <f>IF('Choose Housekeeping Genes'!C25=0,"",'Choose Housekeeping Genes'!C25)</f>
        <v>H04</v>
      </c>
      <c r="P25" s="136" t="str">
        <f>IF(C25="","",IF(VLOOKUP($C25,'Control Sample Data'!$C$99:$M$194,2,FALSE)=0,"",VLOOKUP($C25,'Control Sample Data'!$C$99:$M$194,2,FALSE)))</f>
        <v/>
      </c>
      <c r="Q25" s="136" t="str">
        <f>IF(C25="","",IF(VLOOKUP($C25,'Control Sample Data'!$C$99:$M$194,3,FALSE)=0,"",VLOOKUP($C25,'Control Sample Data'!$C$99:$M$194,3,FALSE)))</f>
        <v/>
      </c>
      <c r="R25" s="136" t="str">
        <f>IF(C25="","",IF(VLOOKUP($C25,'Control Sample Data'!$C$99:$M$194,4,FALSE)=0,"",VLOOKUP($C25,'Control Sample Data'!$C$99:$M$194,4,FALSE)))</f>
        <v/>
      </c>
      <c r="S25" s="136" t="str">
        <f>IF(C25="","",IF(VLOOKUP($C25,'Control Sample Data'!$C$99:$M$194,5,FALSE)=0,"",VLOOKUP($C25,'Control Sample Data'!$C$99:$M$194,5,FALSE)))</f>
        <v/>
      </c>
      <c r="T25" s="136" t="str">
        <f>IF(C25="","",IF(VLOOKUP($C25,'Control Sample Data'!$C$99:$M$194,6,FALSE)=0,"",VLOOKUP($C25,'Control Sample Data'!$C$99:$M$194,6,FALSE)))</f>
        <v/>
      </c>
      <c r="U25" s="136" t="str">
        <f>IF(C25="","",IF(VLOOKUP($C25,'Control Sample Data'!$C$99:$M$194,7,FALSE)=0,"",VLOOKUP($C25,'Control Sample Data'!$C$99:$M$194,7,FALSE)))</f>
        <v/>
      </c>
      <c r="V25" s="136" t="str">
        <f>IF(C25="","",IF(VLOOKUP($C25,'Control Sample Data'!$C$99:$M$194,8,FALSE)=0,"",VLOOKUP($C25,'Control Sample Data'!$C$99:$M$194,8,FALSE)))</f>
        <v/>
      </c>
      <c r="W25" s="136" t="str">
        <f>IF(C25="","",IF(VLOOKUP($C25,'Control Sample Data'!$C$99:$M$194,9,FALSE)=0,"",VLOOKUP($C25,'Control Sample Data'!$C$99:$M$194,9,FALSE)))</f>
        <v/>
      </c>
      <c r="X25" s="136" t="str">
        <f>IF(C25="","",IF(VLOOKUP($C25,'Control Sample Data'!$C$99:$M$194,10,FALSE)=0,"",VLOOKUP($C25,'Control Sample Data'!$C$99:$M$194,10,FALSE)))</f>
        <v/>
      </c>
      <c r="Y25" s="136" t="str">
        <f>IF(C25="","",IF(VLOOKUP($C25,'Control Sample Data'!$C$99:$M$194,11,FALSE)=0,"",VLOOKUP($C25,'Control Sample Data'!$C$99:$M$194,11,FALSE)))</f>
        <v/>
      </c>
    </row>
    <row r="26" spans="1:25" ht="15" customHeight="1">
      <c r="A26" s="133"/>
      <c r="B26" s="119" t="str">
        <f>IF(C5="","",VLOOKUP(C5,'Gene Table'!B$99:D$194,2,FALSE))</f>
        <v>HQP015171</v>
      </c>
      <c r="C26" s="140" t="str">
        <f>IF('Choose Housekeeping Genes'!C5=0,"",'Choose Housekeeping Genes'!C5)</f>
        <v>H05</v>
      </c>
      <c r="D26" s="140" t="str">
        <f>IF($C5="","",IF(VLOOKUP($C5,'Test Sample Data'!$C$99:$M$194,2,FALSE)=0,"",VLOOKUP($C5,'Test Sample Data'!$C$99:$M$194,2,FALSE)))</f>
        <v/>
      </c>
      <c r="E26" s="140" t="str">
        <f>IF($C5="","",IF(VLOOKUP($C5,'Test Sample Data'!$C$99:$M$194,3,FALSE)=0,"",VLOOKUP($C5,'Test Sample Data'!$C$99:$M$194,3,FALSE)))</f>
        <v/>
      </c>
      <c r="F26" s="136" t="str">
        <f>IF($C5="","",IF(VLOOKUP($C5,'Test Sample Data'!$C$99:$M$194,4,FALSE)=0,"",VLOOKUP($C5,'Test Sample Data'!$C$99:$M$194,4,FALSE)))</f>
        <v/>
      </c>
      <c r="G26" s="136" t="str">
        <f>IF($C5="","",IF(VLOOKUP($C5,'Test Sample Data'!$C$99:$M$194,5,FALSE)=0,"",VLOOKUP($C5,'Test Sample Data'!$C$99:$M$194,5,FALSE)))</f>
        <v/>
      </c>
      <c r="H26" s="136" t="str">
        <f>IF($C5="","",IF(VLOOKUP($C5,'Test Sample Data'!$C$99:$M$194,6,FALSE)=0,"",VLOOKUP($C5,'Test Sample Data'!$C$99:$M$194,6,FALSE)))</f>
        <v/>
      </c>
      <c r="I26" s="136" t="str">
        <f>IF($C5="","",IF(VLOOKUP($C5,'Test Sample Data'!$C$99:$M$194,7,FALSE)=0,"",VLOOKUP($C5,'Test Sample Data'!$C$99:$M$194,7,FALSE)))</f>
        <v/>
      </c>
      <c r="J26" s="136" t="str">
        <f>IF($C5="","",IF(VLOOKUP($C5,'Test Sample Data'!$C$99:$M$194,8,FALSE)=0,"",VLOOKUP($C5,'Test Sample Data'!$C$99:$M$194,8,FALSE)))</f>
        <v/>
      </c>
      <c r="K26" s="136" t="str">
        <f>IF($C5="","",IF(VLOOKUP($C5,'Test Sample Data'!$C$99:$M$194,9,FALSE)=0,"",VLOOKUP($C5,'Test Sample Data'!$C$99:$M$194,9,FALSE)))</f>
        <v/>
      </c>
      <c r="L26" s="136" t="str">
        <f>IF($C5="","",IF(VLOOKUP($C5,'Test Sample Data'!$C$99:$M$194,10,FALSE)=0,"",VLOOKUP($C5,'Test Sample Data'!$C$99:$M$194,10,FALSE)))</f>
        <v/>
      </c>
      <c r="M26" s="136" t="str">
        <f>IF($C5="","",IF(VLOOKUP($C5,'Test Sample Data'!$C$99:$M$194,11,FALSE)=0,"",VLOOKUP($C5,'Test Sample Data'!$C$99:$M$194,11,FALSE)))</f>
        <v/>
      </c>
      <c r="N26" s="145" t="str">
        <f t="shared" si="3"/>
        <v>HQP015171</v>
      </c>
      <c r="O26" s="30" t="str">
        <f>IF('Choose Housekeeping Genes'!C26=0,"",'Choose Housekeeping Genes'!C26)</f>
        <v>H05</v>
      </c>
      <c r="P26" s="136" t="str">
        <f>IF(C26="","",IF(VLOOKUP($C26,'Control Sample Data'!$C$99:$M$194,2,FALSE)=0,"",VLOOKUP($C26,'Control Sample Data'!$C$99:$M$194,2,FALSE)))</f>
        <v/>
      </c>
      <c r="Q26" s="136" t="str">
        <f>IF(C26="","",IF(VLOOKUP($C26,'Control Sample Data'!$C$99:$M$194,3,FALSE)=0,"",VLOOKUP($C26,'Control Sample Data'!$C$99:$M$194,3,FALSE)))</f>
        <v/>
      </c>
      <c r="R26" s="136" t="str">
        <f>IF(C26="","",IF(VLOOKUP($C26,'Control Sample Data'!$C$99:$M$194,4,FALSE)=0,"",VLOOKUP($C26,'Control Sample Data'!$C$99:$M$194,4,FALSE)))</f>
        <v/>
      </c>
      <c r="S26" s="136" t="str">
        <f>IF(C26="","",IF(VLOOKUP($C26,'Control Sample Data'!$C$99:$M$194,5,FALSE)=0,"",VLOOKUP($C26,'Control Sample Data'!$C$99:$M$194,5,FALSE)))</f>
        <v/>
      </c>
      <c r="T26" s="136" t="str">
        <f>IF(C26="","",IF(VLOOKUP($C26,'Control Sample Data'!$C$99:$M$194,6,FALSE)=0,"",VLOOKUP($C26,'Control Sample Data'!$C$99:$M$194,6,FALSE)))</f>
        <v/>
      </c>
      <c r="U26" s="136" t="str">
        <f>IF(C26="","",IF(VLOOKUP($C26,'Control Sample Data'!$C$99:$M$194,7,FALSE)=0,"",VLOOKUP($C26,'Control Sample Data'!$C$99:$M$194,7,FALSE)))</f>
        <v/>
      </c>
      <c r="V26" s="136" t="str">
        <f>IF(C26="","",IF(VLOOKUP($C26,'Control Sample Data'!$C$99:$M$194,8,FALSE)=0,"",VLOOKUP($C26,'Control Sample Data'!$C$99:$M$194,8,FALSE)))</f>
        <v/>
      </c>
      <c r="W26" s="136" t="str">
        <f>IF(C26="","",IF(VLOOKUP($C26,'Control Sample Data'!$C$99:$M$194,9,FALSE)=0,"",VLOOKUP($C26,'Control Sample Data'!$C$99:$M$194,9,FALSE)))</f>
        <v/>
      </c>
      <c r="X26" s="136" t="str">
        <f>IF(C26="","",IF(VLOOKUP($C26,'Control Sample Data'!$C$99:$M$194,10,FALSE)=0,"",VLOOKUP($C26,'Control Sample Data'!$C$99:$M$194,10,FALSE)))</f>
        <v/>
      </c>
      <c r="Y26" s="136" t="str">
        <f>IF(C26="","",IF(VLOOKUP($C26,'Control Sample Data'!$C$99:$M$194,11,FALSE)=0,"",VLOOKUP($C26,'Control Sample Data'!$C$99:$M$194,11,FALSE)))</f>
        <v/>
      </c>
    </row>
    <row r="27" spans="1:25" ht="15" customHeight="1">
      <c r="A27" s="133"/>
      <c r="B27" s="119" t="str">
        <f>IF(C6="","",VLOOKUP(C6,'Gene Table'!B$99:D$194,2,FALSE))</f>
        <v>HQP006171</v>
      </c>
      <c r="C27" s="140" t="str">
        <f>IF('Choose Housekeeping Genes'!C6=0,"",'Choose Housekeeping Genes'!C6)</f>
        <v>H06</v>
      </c>
      <c r="D27" s="140" t="str">
        <f>IF($C6="","",IF(VLOOKUP($C6,'Test Sample Data'!$C$99:$M$194,2,FALSE)=0,"",VLOOKUP($C6,'Test Sample Data'!$C$99:$M$194,2,FALSE)))</f>
        <v/>
      </c>
      <c r="E27" s="140" t="str">
        <f>IF($C6="","",IF(VLOOKUP($C6,'Test Sample Data'!$C$99:$M$194,3,FALSE)=0,"",VLOOKUP($C6,'Test Sample Data'!$C$99:$M$194,3,FALSE)))</f>
        <v/>
      </c>
      <c r="F27" s="136" t="str">
        <f>IF($C6="","",IF(VLOOKUP($C6,'Test Sample Data'!$C$99:$M$194,4,FALSE)=0,"",VLOOKUP($C6,'Test Sample Data'!$C$99:$M$194,4,FALSE)))</f>
        <v/>
      </c>
      <c r="G27" s="136" t="str">
        <f>IF($C6="","",IF(VLOOKUP($C6,'Test Sample Data'!$C$99:$M$194,5,FALSE)=0,"",VLOOKUP($C6,'Test Sample Data'!$C$99:$M$194,5,FALSE)))</f>
        <v/>
      </c>
      <c r="H27" s="136" t="str">
        <f>IF($C6="","",IF(VLOOKUP($C6,'Test Sample Data'!$C$99:$M$194,6,FALSE)=0,"",VLOOKUP($C6,'Test Sample Data'!$C$99:$M$194,6,FALSE)))</f>
        <v/>
      </c>
      <c r="I27" s="136" t="str">
        <f>IF($C6="","",IF(VLOOKUP($C6,'Test Sample Data'!$C$99:$M$194,7,FALSE)=0,"",VLOOKUP($C6,'Test Sample Data'!$C$99:$M$194,7,FALSE)))</f>
        <v/>
      </c>
      <c r="J27" s="136" t="str">
        <f>IF($C6="","",IF(VLOOKUP($C6,'Test Sample Data'!$C$99:$M$194,8,FALSE)=0,"",VLOOKUP($C6,'Test Sample Data'!$C$99:$M$194,8,FALSE)))</f>
        <v/>
      </c>
      <c r="K27" s="136" t="str">
        <f>IF($C6="","",IF(VLOOKUP($C6,'Test Sample Data'!$C$99:$M$194,9,FALSE)=0,"",VLOOKUP($C6,'Test Sample Data'!$C$99:$M$194,9,FALSE)))</f>
        <v/>
      </c>
      <c r="L27" s="136" t="str">
        <f>IF($C6="","",IF(VLOOKUP($C6,'Test Sample Data'!$C$99:$M$194,10,FALSE)=0,"",VLOOKUP($C6,'Test Sample Data'!$C$99:$M$194,10,FALSE)))</f>
        <v/>
      </c>
      <c r="M27" s="136" t="str">
        <f>IF($C6="","",IF(VLOOKUP($C6,'Test Sample Data'!$C$99:$M$194,11,FALSE)=0,"",VLOOKUP($C6,'Test Sample Data'!$C$99:$M$194,11,FALSE)))</f>
        <v/>
      </c>
      <c r="N27" s="145" t="str">
        <f t="shared" si="3"/>
        <v>HQP006171</v>
      </c>
      <c r="O27" s="30" t="str">
        <f>IF('Choose Housekeeping Genes'!C27=0,"",'Choose Housekeeping Genes'!C27)</f>
        <v>H06</v>
      </c>
      <c r="P27" s="136" t="str">
        <f>IF(C27="","",IF(VLOOKUP($C27,'Control Sample Data'!$C$99:$M$194,2,FALSE)=0,"",VLOOKUP($C27,'Control Sample Data'!$C$99:$M$194,2,FALSE)))</f>
        <v/>
      </c>
      <c r="Q27" s="136" t="str">
        <f>IF(C27="","",IF(VLOOKUP($C27,'Control Sample Data'!$C$99:$M$194,3,FALSE)=0,"",VLOOKUP($C27,'Control Sample Data'!$C$99:$M$194,3,FALSE)))</f>
        <v/>
      </c>
      <c r="R27" s="136" t="str">
        <f>IF(C27="","",IF(VLOOKUP($C27,'Control Sample Data'!$C$99:$M$194,4,FALSE)=0,"",VLOOKUP($C27,'Control Sample Data'!$C$99:$M$194,4,FALSE)))</f>
        <v/>
      </c>
      <c r="S27" s="136" t="str">
        <f>IF(C27="","",IF(VLOOKUP($C27,'Control Sample Data'!$C$99:$M$194,5,FALSE)=0,"",VLOOKUP($C27,'Control Sample Data'!$C$99:$M$194,5,FALSE)))</f>
        <v/>
      </c>
      <c r="T27" s="136" t="str">
        <f>IF(C27="","",IF(VLOOKUP($C27,'Control Sample Data'!$C$99:$M$194,6,FALSE)=0,"",VLOOKUP($C27,'Control Sample Data'!$C$99:$M$194,6,FALSE)))</f>
        <v/>
      </c>
      <c r="U27" s="136" t="str">
        <f>IF(C27="","",IF(VLOOKUP($C27,'Control Sample Data'!$C$99:$M$194,7,FALSE)=0,"",VLOOKUP($C27,'Control Sample Data'!$C$99:$M$194,7,FALSE)))</f>
        <v/>
      </c>
      <c r="V27" s="136" t="str">
        <f>IF(C27="","",IF(VLOOKUP($C27,'Control Sample Data'!$C$99:$M$194,8,FALSE)=0,"",VLOOKUP($C27,'Control Sample Data'!$C$99:$M$194,8,FALSE)))</f>
        <v/>
      </c>
      <c r="W27" s="136" t="str">
        <f>IF(C27="","",IF(VLOOKUP($C27,'Control Sample Data'!$C$99:$M$194,9,FALSE)=0,"",VLOOKUP($C27,'Control Sample Data'!$C$99:$M$194,9,FALSE)))</f>
        <v/>
      </c>
      <c r="X27" s="136" t="str">
        <f>IF(C27="","",IF(VLOOKUP($C27,'Control Sample Data'!$C$99:$M$194,10,FALSE)=0,"",VLOOKUP($C27,'Control Sample Data'!$C$99:$M$194,10,FALSE)))</f>
        <v/>
      </c>
      <c r="Y27" s="136" t="str">
        <f>IF(C27="","",IF(VLOOKUP($C27,'Control Sample Data'!$C$99:$M$194,11,FALSE)=0,"",VLOOKUP($C27,'Control Sample Data'!$C$99:$M$194,11,FALSE)))</f>
        <v/>
      </c>
    </row>
    <row r="28" spans="1:25" ht="15" customHeight="1">
      <c r="A28" s="133"/>
      <c r="B28" s="119" t="str">
        <f>IF(C7="","",VLOOKUP(C7,'Gene Table'!B$99:D$194,2,FALSE))</f>
        <v>HQP009026</v>
      </c>
      <c r="C28" s="140" t="str">
        <f>IF('Choose Housekeeping Genes'!C7=0,"",'Choose Housekeeping Genes'!C7)</f>
        <v>H07</v>
      </c>
      <c r="D28" s="140" t="str">
        <f>IF($C7="","",IF(VLOOKUP($C7,'Test Sample Data'!$C$99:$M$194,2,FALSE)=0,"",VLOOKUP($C7,'Test Sample Data'!$C$99:$M$194,2,FALSE)))</f>
        <v/>
      </c>
      <c r="E28" s="140" t="str">
        <f>IF($C7="","",IF(VLOOKUP($C7,'Test Sample Data'!$C$99:$M$194,3,FALSE)=0,"",VLOOKUP($C7,'Test Sample Data'!$C$99:$M$194,3,FALSE)))</f>
        <v/>
      </c>
      <c r="F28" s="136" t="str">
        <f>IF($C7="","",IF(VLOOKUP($C7,'Test Sample Data'!$C$99:$M$194,4,FALSE)=0,"",VLOOKUP($C7,'Test Sample Data'!$C$99:$M$194,4,FALSE)))</f>
        <v/>
      </c>
      <c r="G28" s="136" t="str">
        <f>IF($C7="","",IF(VLOOKUP($C7,'Test Sample Data'!$C$99:$M$194,5,FALSE)=0,"",VLOOKUP($C7,'Test Sample Data'!$C$99:$M$194,5,FALSE)))</f>
        <v/>
      </c>
      <c r="H28" s="136" t="str">
        <f>IF($C7="","",IF(VLOOKUP($C7,'Test Sample Data'!$C$99:$M$194,6,FALSE)=0,"",VLOOKUP($C7,'Test Sample Data'!$C$99:$M$194,6,FALSE)))</f>
        <v/>
      </c>
      <c r="I28" s="136" t="str">
        <f>IF($C7="","",IF(VLOOKUP($C7,'Test Sample Data'!$C$99:$M$194,7,FALSE)=0,"",VLOOKUP($C7,'Test Sample Data'!$C$99:$M$194,7,FALSE)))</f>
        <v/>
      </c>
      <c r="J28" s="136" t="str">
        <f>IF($C7="","",IF(VLOOKUP($C7,'Test Sample Data'!$C$99:$M$194,8,FALSE)=0,"",VLOOKUP($C7,'Test Sample Data'!$C$99:$M$194,8,FALSE)))</f>
        <v/>
      </c>
      <c r="K28" s="136" t="str">
        <f>IF($C7="","",IF(VLOOKUP($C7,'Test Sample Data'!$C$99:$M$194,9,FALSE)=0,"",VLOOKUP($C7,'Test Sample Data'!$C$99:$M$194,9,FALSE)))</f>
        <v/>
      </c>
      <c r="L28" s="136" t="str">
        <f>IF($C7="","",IF(VLOOKUP($C7,'Test Sample Data'!$C$99:$M$194,10,FALSE)=0,"",VLOOKUP($C7,'Test Sample Data'!$C$99:$M$194,10,FALSE)))</f>
        <v/>
      </c>
      <c r="M28" s="136" t="str">
        <f>IF($C7="","",IF(VLOOKUP($C7,'Test Sample Data'!$C$99:$M$194,11,FALSE)=0,"",VLOOKUP($C7,'Test Sample Data'!$C$99:$M$194,11,FALSE)))</f>
        <v/>
      </c>
      <c r="N28" s="145" t="str">
        <f t="shared" si="3"/>
        <v>HQP009026</v>
      </c>
      <c r="O28" s="30" t="str">
        <f>IF('Choose Housekeeping Genes'!C28=0,"",'Choose Housekeeping Genes'!C28)</f>
        <v>H07</v>
      </c>
      <c r="P28" s="136" t="str">
        <f>IF(C28="","",IF(VLOOKUP($C28,'Control Sample Data'!$C$99:$M$194,2,FALSE)=0,"",VLOOKUP($C28,'Control Sample Data'!$C$99:$M$194,2,FALSE)))</f>
        <v/>
      </c>
      <c r="Q28" s="136" t="str">
        <f>IF(C28="","",IF(VLOOKUP($C28,'Control Sample Data'!$C$99:$M$194,3,FALSE)=0,"",VLOOKUP($C28,'Control Sample Data'!$C$99:$M$194,3,FALSE)))</f>
        <v/>
      </c>
      <c r="R28" s="136" t="str">
        <f>IF(C28="","",IF(VLOOKUP($C28,'Control Sample Data'!$C$99:$M$194,4,FALSE)=0,"",VLOOKUP($C28,'Control Sample Data'!$C$99:$M$194,4,FALSE)))</f>
        <v/>
      </c>
      <c r="S28" s="136" t="str">
        <f>IF(C28="","",IF(VLOOKUP($C28,'Control Sample Data'!$C$99:$M$194,5,FALSE)=0,"",VLOOKUP($C28,'Control Sample Data'!$C$99:$M$194,5,FALSE)))</f>
        <v/>
      </c>
      <c r="T28" s="136" t="str">
        <f>IF(C28="","",IF(VLOOKUP($C28,'Control Sample Data'!$C$99:$M$194,6,FALSE)=0,"",VLOOKUP($C28,'Control Sample Data'!$C$99:$M$194,6,FALSE)))</f>
        <v/>
      </c>
      <c r="U28" s="136" t="str">
        <f>IF(C28="","",IF(VLOOKUP($C28,'Control Sample Data'!$C$99:$M$194,7,FALSE)=0,"",VLOOKUP($C28,'Control Sample Data'!$C$99:$M$194,7,FALSE)))</f>
        <v/>
      </c>
      <c r="V28" s="136" t="str">
        <f>IF(C28="","",IF(VLOOKUP($C28,'Control Sample Data'!$C$99:$M$194,8,FALSE)=0,"",VLOOKUP($C28,'Control Sample Data'!$C$99:$M$194,8,FALSE)))</f>
        <v/>
      </c>
      <c r="W28" s="136" t="str">
        <f>IF(C28="","",IF(VLOOKUP($C28,'Control Sample Data'!$C$99:$M$194,9,FALSE)=0,"",VLOOKUP($C28,'Control Sample Data'!$C$99:$M$194,9,FALSE)))</f>
        <v/>
      </c>
      <c r="X28" s="136" t="str">
        <f>IF(C28="","",IF(VLOOKUP($C28,'Control Sample Data'!$C$99:$M$194,10,FALSE)=0,"",VLOOKUP($C28,'Control Sample Data'!$C$99:$M$194,10,FALSE)))</f>
        <v/>
      </c>
      <c r="Y28" s="136" t="str">
        <f>IF(C28="","",IF(VLOOKUP($C28,'Control Sample Data'!$C$99:$M$194,11,FALSE)=0,"",VLOOKUP($C28,'Control Sample Data'!$C$99:$M$194,11,FALSE)))</f>
        <v/>
      </c>
    </row>
    <row r="29" spans="1:25" ht="15" customHeight="1">
      <c r="A29" s="133"/>
      <c r="B29" s="119" t="str">
        <f>IF(C8="","",VLOOKUP(C8,'Gene Table'!B$99:D$194,2,FALSE))</f>
        <v>HQP054253</v>
      </c>
      <c r="C29" s="140" t="str">
        <f>IF('Choose Housekeeping Genes'!C8=0,"",'Choose Housekeeping Genes'!C8)</f>
        <v>H08</v>
      </c>
      <c r="D29" s="140" t="str">
        <f>IF($C8="","",IF(VLOOKUP($C8,'Test Sample Data'!$C$99:$M$194,2,FALSE)=0,"",VLOOKUP($C8,'Test Sample Data'!$C$99:$M$194,2,FALSE)))</f>
        <v/>
      </c>
      <c r="E29" s="140" t="str">
        <f>IF($C8="","",IF(VLOOKUP($C8,'Test Sample Data'!$C$99:$M$194,3,FALSE)=0,"",VLOOKUP($C8,'Test Sample Data'!$C$99:$M$194,3,FALSE)))</f>
        <v/>
      </c>
      <c r="F29" s="136" t="str">
        <f>IF($C8="","",IF(VLOOKUP($C8,'Test Sample Data'!$C$99:$M$194,4,FALSE)=0,"",VLOOKUP($C8,'Test Sample Data'!$C$99:$M$194,4,FALSE)))</f>
        <v/>
      </c>
      <c r="G29" s="136" t="str">
        <f>IF($C8="","",IF(VLOOKUP($C8,'Test Sample Data'!$C$99:$M$194,5,FALSE)=0,"",VLOOKUP($C8,'Test Sample Data'!$C$99:$M$194,5,FALSE)))</f>
        <v/>
      </c>
      <c r="H29" s="136" t="str">
        <f>IF($C8="","",IF(VLOOKUP($C8,'Test Sample Data'!$C$99:$M$194,6,FALSE)=0,"",VLOOKUP($C8,'Test Sample Data'!$C$99:$M$194,6,FALSE)))</f>
        <v/>
      </c>
      <c r="I29" s="136" t="str">
        <f>IF($C8="","",IF(VLOOKUP($C8,'Test Sample Data'!$C$99:$M$194,7,FALSE)=0,"",VLOOKUP($C8,'Test Sample Data'!$C$99:$M$194,7,FALSE)))</f>
        <v/>
      </c>
      <c r="J29" s="136" t="str">
        <f>IF($C8="","",IF(VLOOKUP($C8,'Test Sample Data'!$C$99:$M$194,8,FALSE)=0,"",VLOOKUP($C8,'Test Sample Data'!$C$99:$M$194,8,FALSE)))</f>
        <v/>
      </c>
      <c r="K29" s="136" t="str">
        <f>IF($C8="","",IF(VLOOKUP($C8,'Test Sample Data'!$C$99:$M$194,9,FALSE)=0,"",VLOOKUP($C8,'Test Sample Data'!$C$99:$M$194,9,FALSE)))</f>
        <v/>
      </c>
      <c r="L29" s="136" t="str">
        <f>IF($C8="","",IF(VLOOKUP($C8,'Test Sample Data'!$C$99:$M$194,10,FALSE)=0,"",VLOOKUP($C8,'Test Sample Data'!$C$99:$M$194,10,FALSE)))</f>
        <v/>
      </c>
      <c r="M29" s="136" t="str">
        <f>IF($C8="","",IF(VLOOKUP($C8,'Test Sample Data'!$C$99:$M$194,11,FALSE)=0,"",VLOOKUP($C8,'Test Sample Data'!$C$99:$M$194,11,FALSE)))</f>
        <v/>
      </c>
      <c r="N29" s="145" t="str">
        <f t="shared" si="3"/>
        <v>HQP054253</v>
      </c>
      <c r="O29" s="30" t="str">
        <f>IF('Choose Housekeeping Genes'!C29=0,"",'Choose Housekeeping Genes'!C29)</f>
        <v>H08</v>
      </c>
      <c r="P29" s="136" t="str">
        <f>IF(C29="","",IF(VLOOKUP($C29,'Control Sample Data'!$C$99:$M$194,2,FALSE)=0,"",VLOOKUP($C29,'Control Sample Data'!$C$99:$M$194,2,FALSE)))</f>
        <v/>
      </c>
      <c r="Q29" s="136" t="str">
        <f>IF(C29="","",IF(VLOOKUP($C29,'Control Sample Data'!$C$99:$M$194,3,FALSE)=0,"",VLOOKUP($C29,'Control Sample Data'!$C$99:$M$194,3,FALSE)))</f>
        <v/>
      </c>
      <c r="R29" s="136" t="str">
        <f>IF(C29="","",IF(VLOOKUP($C29,'Control Sample Data'!$C$99:$M$194,4,FALSE)=0,"",VLOOKUP($C29,'Control Sample Data'!$C$99:$M$194,4,FALSE)))</f>
        <v/>
      </c>
      <c r="S29" s="136" t="str">
        <f>IF(C29="","",IF(VLOOKUP($C29,'Control Sample Data'!$C$99:$M$194,5,FALSE)=0,"",VLOOKUP($C29,'Control Sample Data'!$C$99:$M$194,5,FALSE)))</f>
        <v/>
      </c>
      <c r="T29" s="136" t="str">
        <f>IF(C29="","",IF(VLOOKUP($C29,'Control Sample Data'!$C$99:$M$194,6,FALSE)=0,"",VLOOKUP($C29,'Control Sample Data'!$C$99:$M$194,6,FALSE)))</f>
        <v/>
      </c>
      <c r="U29" s="136" t="str">
        <f>IF(C29="","",IF(VLOOKUP($C29,'Control Sample Data'!$C$99:$M$194,7,FALSE)=0,"",VLOOKUP($C29,'Control Sample Data'!$C$99:$M$194,7,FALSE)))</f>
        <v/>
      </c>
      <c r="V29" s="136" t="str">
        <f>IF(C29="","",IF(VLOOKUP($C29,'Control Sample Data'!$C$99:$M$194,8,FALSE)=0,"",VLOOKUP($C29,'Control Sample Data'!$C$99:$M$194,8,FALSE)))</f>
        <v/>
      </c>
      <c r="W29" s="136" t="str">
        <f>IF(C29="","",IF(VLOOKUP($C29,'Control Sample Data'!$C$99:$M$194,9,FALSE)=0,"",VLOOKUP($C29,'Control Sample Data'!$C$99:$M$194,9,FALSE)))</f>
        <v/>
      </c>
      <c r="X29" s="136" t="str">
        <f>IF(C29="","",IF(VLOOKUP($C29,'Control Sample Data'!$C$99:$M$194,10,FALSE)=0,"",VLOOKUP($C29,'Control Sample Data'!$C$99:$M$194,10,FALSE)))</f>
        <v/>
      </c>
      <c r="Y29" s="136" t="str">
        <f>IF(C29="","",IF(VLOOKUP($C29,'Control Sample Data'!$C$99:$M$194,11,FALSE)=0,"",VLOOKUP($C29,'Control Sample Data'!$C$99:$M$194,11,FALSE)))</f>
        <v/>
      </c>
    </row>
    <row r="30" spans="1:25" ht="15" customHeight="1">
      <c r="A30" s="133"/>
      <c r="B30" s="119" t="str">
        <f>IF(C9="","",VLOOKUP(C9,'Gene Table'!B$99:D$194,2,FALSE))</f>
        <v/>
      </c>
      <c r="C30" s="140" t="str">
        <f>IF('Choose Housekeeping Genes'!C9=0,"",'Choose Housekeeping Genes'!C9)</f>
        <v/>
      </c>
      <c r="D30" s="140" t="str">
        <f>IF($C9="","",IF(VLOOKUP($C9,'Test Sample Data'!$C$99:$M$194,2,FALSE)=0,"",VLOOKUP($C9,'Test Sample Data'!$C$99:$M$194,2,FALSE)))</f>
        <v/>
      </c>
      <c r="E30" s="140" t="str">
        <f>IF($C9="","",IF(VLOOKUP($C9,'Test Sample Data'!$C$99:$M$194,3,FALSE)=0,"",VLOOKUP($C9,'Test Sample Data'!$C$99:$M$194,3,FALSE)))</f>
        <v/>
      </c>
      <c r="F30" s="136" t="str">
        <f>IF($C9="","",IF(VLOOKUP($C9,'Test Sample Data'!$C$99:$M$194,4,FALSE)=0,"",VLOOKUP($C9,'Test Sample Data'!$C$99:$M$194,4,FALSE)))</f>
        <v/>
      </c>
      <c r="G30" s="136" t="str">
        <f>IF($C9="","",IF(VLOOKUP($C9,'Test Sample Data'!$C$99:$M$194,5,FALSE)=0,"",VLOOKUP($C9,'Test Sample Data'!$C$99:$M$194,5,FALSE)))</f>
        <v/>
      </c>
      <c r="H30" s="136" t="str">
        <f>IF($C9="","",IF(VLOOKUP($C9,'Test Sample Data'!$C$99:$M$194,6,FALSE)=0,"",VLOOKUP($C9,'Test Sample Data'!$C$99:$M$194,6,FALSE)))</f>
        <v/>
      </c>
      <c r="I30" s="136" t="str">
        <f>IF($C9="","",IF(VLOOKUP($C9,'Test Sample Data'!$C$99:$M$194,7,FALSE)=0,"",VLOOKUP($C9,'Test Sample Data'!$C$99:$M$194,7,FALSE)))</f>
        <v/>
      </c>
      <c r="J30" s="136" t="str">
        <f>IF($C9="","",IF(VLOOKUP($C9,'Test Sample Data'!$C$99:$M$194,8,FALSE)=0,"",VLOOKUP($C9,'Test Sample Data'!$C$99:$M$194,8,FALSE)))</f>
        <v/>
      </c>
      <c r="K30" s="136" t="str">
        <f>IF($C9="","",IF(VLOOKUP($C9,'Test Sample Data'!$C$99:$M$194,9,FALSE)=0,"",VLOOKUP($C9,'Test Sample Data'!$C$99:$M$194,9,FALSE)))</f>
        <v/>
      </c>
      <c r="L30" s="136" t="str">
        <f>IF($C9="","",IF(VLOOKUP($C9,'Test Sample Data'!$C$99:$M$194,10,FALSE)=0,"",VLOOKUP($C9,'Test Sample Data'!$C$99:$M$194,10,FALSE)))</f>
        <v/>
      </c>
      <c r="M30" s="136" t="str">
        <f>IF($C9="","",IF(VLOOKUP($C9,'Test Sample Data'!$C$99:$M$194,11,FALSE)=0,"",VLOOKUP($C9,'Test Sample Data'!$C$99:$M$194,11,FALSE)))</f>
        <v/>
      </c>
      <c r="N30" s="145" t="str">
        <f t="shared" si="3"/>
        <v/>
      </c>
      <c r="O30" s="30" t="str">
        <f>IF('Choose Housekeeping Genes'!C30=0,"",'Choose Housekeeping Genes'!C30)</f>
        <v/>
      </c>
      <c r="P30" s="136" t="str">
        <f>IF(C30="","",IF(VLOOKUP($C30,'Control Sample Data'!$C$99:$M$194,2,FALSE)=0,"",VLOOKUP($C30,'Control Sample Data'!$C$99:$M$194,2,FALSE)))</f>
        <v/>
      </c>
      <c r="Q30" s="136" t="str">
        <f>IF(C30="","",IF(VLOOKUP($C30,'Control Sample Data'!$C$99:$M$194,3,FALSE)=0,"",VLOOKUP($C30,'Control Sample Data'!$C$99:$M$194,3,FALSE)))</f>
        <v/>
      </c>
      <c r="R30" s="136" t="str">
        <f>IF(C30="","",IF(VLOOKUP($C30,'Control Sample Data'!$C$99:$M$194,4,FALSE)=0,"",VLOOKUP($C30,'Control Sample Data'!$C$99:$M$194,4,FALSE)))</f>
        <v/>
      </c>
      <c r="S30" s="136" t="str">
        <f>IF(C30="","",IF(VLOOKUP($C30,'Control Sample Data'!$C$99:$M$194,5,FALSE)=0,"",VLOOKUP($C30,'Control Sample Data'!$C$99:$M$194,5,FALSE)))</f>
        <v/>
      </c>
      <c r="T30" s="136" t="str">
        <f>IF(C30="","",IF(VLOOKUP($C30,'Control Sample Data'!$C$99:$M$194,6,FALSE)=0,"",VLOOKUP($C30,'Control Sample Data'!$C$99:$M$194,6,FALSE)))</f>
        <v/>
      </c>
      <c r="U30" s="136" t="str">
        <f>IF(C30="","",IF(VLOOKUP($C30,'Control Sample Data'!$C$99:$M$194,7,FALSE)=0,"",VLOOKUP($C30,'Control Sample Data'!$C$99:$M$194,7,FALSE)))</f>
        <v/>
      </c>
      <c r="V30" s="136" t="str">
        <f>IF(C30="","",IF(VLOOKUP($C30,'Control Sample Data'!$C$99:$M$194,8,FALSE)=0,"",VLOOKUP($C30,'Control Sample Data'!$C$99:$M$194,8,FALSE)))</f>
        <v/>
      </c>
      <c r="W30" s="136" t="str">
        <f>IF(C30="","",IF(VLOOKUP($C30,'Control Sample Data'!$C$99:$M$194,9,FALSE)=0,"",VLOOKUP($C30,'Control Sample Data'!$C$99:$M$194,9,FALSE)))</f>
        <v/>
      </c>
      <c r="X30" s="136" t="str">
        <f>IF(C30="","",IF(VLOOKUP($C30,'Control Sample Data'!$C$99:$M$194,10,FALSE)=0,"",VLOOKUP($C30,'Control Sample Data'!$C$99:$M$194,10,FALSE)))</f>
        <v/>
      </c>
      <c r="Y30" s="136" t="str">
        <f>IF(C30="","",IF(VLOOKUP($C30,'Control Sample Data'!$C$99:$M$194,11,FALSE)=0,"",VLOOKUP($C30,'Control Sample Data'!$C$99:$M$194,11,FALSE)))</f>
        <v/>
      </c>
    </row>
    <row r="31" spans="1:25" ht="15" customHeight="1">
      <c r="A31" s="133"/>
      <c r="B31" s="119" t="str">
        <f>IF(C10="","",VLOOKUP(C10,'Gene Table'!B$99:D$194,2,FALSE))</f>
        <v/>
      </c>
      <c r="C31" s="140" t="str">
        <f>IF('Choose Housekeeping Genes'!C10=0,"",'Choose Housekeeping Genes'!C10)</f>
        <v/>
      </c>
      <c r="D31" s="140" t="str">
        <f>IF($C10="","",IF(VLOOKUP($C10,'Test Sample Data'!$C$99:$M$194,2,FALSE)=0,"",VLOOKUP($C10,'Test Sample Data'!$C$99:$M$194,2,FALSE)))</f>
        <v/>
      </c>
      <c r="E31" s="140" t="str">
        <f>IF($C10="","",IF(VLOOKUP($C10,'Test Sample Data'!$C$99:$M$194,3,FALSE)=0,"",VLOOKUP($C10,'Test Sample Data'!$C$99:$M$194,3,FALSE)))</f>
        <v/>
      </c>
      <c r="F31" s="136" t="str">
        <f>IF($C10="","",IF(VLOOKUP($C10,'Test Sample Data'!$C$99:$M$194,4,FALSE)=0,"",VLOOKUP($C10,'Test Sample Data'!$C$99:$M$194,4,FALSE)))</f>
        <v/>
      </c>
      <c r="G31" s="136" t="str">
        <f>IF($C10="","",IF(VLOOKUP($C10,'Test Sample Data'!$C$99:$M$194,5,FALSE)=0,"",VLOOKUP($C10,'Test Sample Data'!$C$99:$M$194,5,FALSE)))</f>
        <v/>
      </c>
      <c r="H31" s="136" t="str">
        <f>IF($C10="","",IF(VLOOKUP($C10,'Test Sample Data'!$C$99:$M$194,6,FALSE)=0,"",VLOOKUP($C10,'Test Sample Data'!$C$99:$M$194,6,FALSE)))</f>
        <v/>
      </c>
      <c r="I31" s="136" t="str">
        <f>IF($C10="","",IF(VLOOKUP($C10,'Test Sample Data'!$C$99:$M$194,7,FALSE)=0,"",VLOOKUP($C10,'Test Sample Data'!$C$99:$M$194,7,FALSE)))</f>
        <v/>
      </c>
      <c r="J31" s="136" t="str">
        <f>IF($C10="","",IF(VLOOKUP($C10,'Test Sample Data'!$C$99:$M$194,8,FALSE)=0,"",VLOOKUP($C10,'Test Sample Data'!$C$99:$M$194,8,FALSE)))</f>
        <v/>
      </c>
      <c r="K31" s="136" t="str">
        <f>IF($C10="","",IF(VLOOKUP($C10,'Test Sample Data'!$C$99:$M$194,9,FALSE)=0,"",VLOOKUP($C10,'Test Sample Data'!$C$99:$M$194,9,FALSE)))</f>
        <v/>
      </c>
      <c r="L31" s="136" t="str">
        <f>IF($C10="","",IF(VLOOKUP($C10,'Test Sample Data'!$C$99:$M$194,10,FALSE)=0,"",VLOOKUP($C10,'Test Sample Data'!$C$99:$M$194,10,FALSE)))</f>
        <v/>
      </c>
      <c r="M31" s="136" t="str">
        <f>IF($C10="","",IF(VLOOKUP($C10,'Test Sample Data'!$C$99:$M$194,11,FALSE)=0,"",VLOOKUP($C10,'Test Sample Data'!$C$99:$M$194,11,FALSE)))</f>
        <v/>
      </c>
      <c r="N31" s="145" t="str">
        <f t="shared" si="3"/>
        <v/>
      </c>
      <c r="O31" s="30" t="str">
        <f>IF('Choose Housekeeping Genes'!C31=0,"",'Choose Housekeeping Genes'!C31)</f>
        <v/>
      </c>
      <c r="P31" s="136" t="str">
        <f>IF(C31="","",IF(VLOOKUP($C31,'Control Sample Data'!$C$99:$M$194,2,FALSE)=0,"",VLOOKUP($C31,'Control Sample Data'!$C$99:$M$194,2,FALSE)))</f>
        <v/>
      </c>
      <c r="Q31" s="136" t="str">
        <f>IF(C31="","",IF(VLOOKUP($C31,'Control Sample Data'!$C$99:$M$194,3,FALSE)=0,"",VLOOKUP($C31,'Control Sample Data'!$C$99:$M$194,3,FALSE)))</f>
        <v/>
      </c>
      <c r="R31" s="136" t="str">
        <f>IF(C31="","",IF(VLOOKUP($C31,'Control Sample Data'!$C$99:$M$194,4,FALSE)=0,"",VLOOKUP($C31,'Control Sample Data'!$C$99:$M$194,4,FALSE)))</f>
        <v/>
      </c>
      <c r="S31" s="136" t="str">
        <f>IF(C31="","",IF(VLOOKUP($C31,'Control Sample Data'!$C$99:$M$194,5,FALSE)=0,"",VLOOKUP($C31,'Control Sample Data'!$C$99:$M$194,5,FALSE)))</f>
        <v/>
      </c>
      <c r="T31" s="136" t="str">
        <f>IF(C31="","",IF(VLOOKUP($C31,'Control Sample Data'!$C$99:$M$194,6,FALSE)=0,"",VLOOKUP($C31,'Control Sample Data'!$C$99:$M$194,6,FALSE)))</f>
        <v/>
      </c>
      <c r="U31" s="136" t="str">
        <f>IF(C31="","",IF(VLOOKUP($C31,'Control Sample Data'!$C$99:$M$194,7,FALSE)=0,"",VLOOKUP($C31,'Control Sample Data'!$C$99:$M$194,7,FALSE)))</f>
        <v/>
      </c>
      <c r="V31" s="136" t="str">
        <f>IF(C31="","",IF(VLOOKUP($C31,'Control Sample Data'!$C$99:$M$194,8,FALSE)=0,"",VLOOKUP($C31,'Control Sample Data'!$C$99:$M$194,8,FALSE)))</f>
        <v/>
      </c>
      <c r="W31" s="136" t="str">
        <f>IF(C31="","",IF(VLOOKUP($C31,'Control Sample Data'!$C$99:$M$194,9,FALSE)=0,"",VLOOKUP($C31,'Control Sample Data'!$C$99:$M$194,9,FALSE)))</f>
        <v/>
      </c>
      <c r="X31" s="136" t="str">
        <f>IF(C31="","",IF(VLOOKUP($C31,'Control Sample Data'!$C$99:$M$194,10,FALSE)=0,"",VLOOKUP($C31,'Control Sample Data'!$C$99:$M$194,10,FALSE)))</f>
        <v/>
      </c>
      <c r="Y31" s="136" t="str">
        <f>IF(C31="","",IF(VLOOKUP($C31,'Control Sample Data'!$C$99:$M$194,11,FALSE)=0,"",VLOOKUP($C31,'Control Sample Data'!$C$99:$M$194,11,FALSE)))</f>
        <v/>
      </c>
    </row>
    <row r="32" spans="1:25" ht="15" customHeight="1">
      <c r="A32" s="133"/>
      <c r="B32" s="119" t="str">
        <f>IF(C11="","",VLOOKUP(C11,'Gene Table'!B$99:D$194,2,FALSE))</f>
        <v/>
      </c>
      <c r="C32" s="140" t="str">
        <f>IF('Choose Housekeeping Genes'!C11=0,"",'Choose Housekeeping Genes'!C11)</f>
        <v/>
      </c>
      <c r="D32" s="140" t="str">
        <f>IF($C11="","",IF(VLOOKUP($C11,'Test Sample Data'!$C$99:$M$194,2,FALSE)=0,"",VLOOKUP($C11,'Test Sample Data'!$C$99:$M$194,2,FALSE)))</f>
        <v/>
      </c>
      <c r="E32" s="140" t="str">
        <f>IF($C11="","",IF(VLOOKUP($C11,'Test Sample Data'!$C$99:$M$194,3,FALSE)=0,"",VLOOKUP($C11,'Test Sample Data'!$C$99:$M$194,3,FALSE)))</f>
        <v/>
      </c>
      <c r="F32" s="136" t="str">
        <f>IF($C11="","",IF(VLOOKUP($C11,'Test Sample Data'!$C$99:$M$194,4,FALSE)=0,"",VLOOKUP($C11,'Test Sample Data'!$C$99:$M$194,4,FALSE)))</f>
        <v/>
      </c>
      <c r="G32" s="136" t="str">
        <f>IF($C11="","",IF(VLOOKUP($C11,'Test Sample Data'!$C$99:$M$194,5,FALSE)=0,"",VLOOKUP($C11,'Test Sample Data'!$C$99:$M$194,5,FALSE)))</f>
        <v/>
      </c>
      <c r="H32" s="136" t="str">
        <f>IF($C11="","",IF(VLOOKUP($C11,'Test Sample Data'!$C$99:$M$194,6,FALSE)=0,"",VLOOKUP($C11,'Test Sample Data'!$C$99:$M$194,6,FALSE)))</f>
        <v/>
      </c>
      <c r="I32" s="136" t="str">
        <f>IF($C11="","",IF(VLOOKUP($C11,'Test Sample Data'!$C$99:$M$194,7,FALSE)=0,"",VLOOKUP($C11,'Test Sample Data'!$C$99:$M$194,7,FALSE)))</f>
        <v/>
      </c>
      <c r="J32" s="136" t="str">
        <f>IF($C11="","",IF(VLOOKUP($C11,'Test Sample Data'!$C$99:$M$194,8,FALSE)=0,"",VLOOKUP($C11,'Test Sample Data'!$C$99:$M$194,8,FALSE)))</f>
        <v/>
      </c>
      <c r="K32" s="136" t="str">
        <f>IF($C11="","",IF(VLOOKUP($C11,'Test Sample Data'!$C$99:$M$194,9,FALSE)=0,"",VLOOKUP($C11,'Test Sample Data'!$C$99:$M$194,9,FALSE)))</f>
        <v/>
      </c>
      <c r="L32" s="136" t="str">
        <f>IF($C11="","",IF(VLOOKUP($C11,'Test Sample Data'!$C$99:$M$194,10,FALSE)=0,"",VLOOKUP($C11,'Test Sample Data'!$C$99:$M$194,10,FALSE)))</f>
        <v/>
      </c>
      <c r="M32" s="136" t="str">
        <f>IF($C11="","",IF(VLOOKUP($C11,'Test Sample Data'!$C$99:$M$194,11,FALSE)=0,"",VLOOKUP($C11,'Test Sample Data'!$C$99:$M$194,11,FALSE)))</f>
        <v/>
      </c>
      <c r="N32" s="145" t="str">
        <f t="shared" si="3"/>
        <v/>
      </c>
      <c r="O32" s="30" t="str">
        <f>IF('Choose Housekeeping Genes'!C32=0,"",'Choose Housekeeping Genes'!C32)</f>
        <v/>
      </c>
      <c r="P32" s="136" t="str">
        <f>IF(C32="","",IF(VLOOKUP($C32,'Control Sample Data'!$C$99:$M$194,2,FALSE)=0,"",VLOOKUP($C32,'Control Sample Data'!$C$99:$M$194,2,FALSE)))</f>
        <v/>
      </c>
      <c r="Q32" s="136" t="str">
        <f>IF(C32="","",IF(VLOOKUP($C32,'Control Sample Data'!$C$99:$M$194,3,FALSE)=0,"",VLOOKUP($C32,'Control Sample Data'!$C$99:$M$194,3,FALSE)))</f>
        <v/>
      </c>
      <c r="R32" s="136" t="str">
        <f>IF(C32="","",IF(VLOOKUP($C32,'Control Sample Data'!$C$99:$M$194,4,FALSE)=0,"",VLOOKUP($C32,'Control Sample Data'!$C$99:$M$194,4,FALSE)))</f>
        <v/>
      </c>
      <c r="S32" s="136" t="str">
        <f>IF(C32="","",IF(VLOOKUP($C32,'Control Sample Data'!$C$99:$M$194,5,FALSE)=0,"",VLOOKUP($C32,'Control Sample Data'!$C$99:$M$194,5,FALSE)))</f>
        <v/>
      </c>
      <c r="T32" s="136" t="str">
        <f>IF(C32="","",IF(VLOOKUP($C32,'Control Sample Data'!$C$99:$M$194,6,FALSE)=0,"",VLOOKUP($C32,'Control Sample Data'!$C$99:$M$194,6,FALSE)))</f>
        <v/>
      </c>
      <c r="U32" s="136" t="str">
        <f>IF(C32="","",IF(VLOOKUP($C32,'Control Sample Data'!$C$99:$M$194,7,FALSE)=0,"",VLOOKUP($C32,'Control Sample Data'!$C$99:$M$194,7,FALSE)))</f>
        <v/>
      </c>
      <c r="V32" s="136" t="str">
        <f>IF(C32="","",IF(VLOOKUP($C32,'Control Sample Data'!$C$99:$M$194,8,FALSE)=0,"",VLOOKUP($C32,'Control Sample Data'!$C$99:$M$194,8,FALSE)))</f>
        <v/>
      </c>
      <c r="W32" s="136" t="str">
        <f>IF(C32="","",IF(VLOOKUP($C32,'Control Sample Data'!$C$99:$M$194,9,FALSE)=0,"",VLOOKUP($C32,'Control Sample Data'!$C$99:$M$194,9,FALSE)))</f>
        <v/>
      </c>
      <c r="X32" s="136" t="str">
        <f>IF(C32="","",IF(VLOOKUP($C32,'Control Sample Data'!$C$99:$M$194,10,FALSE)=0,"",VLOOKUP($C32,'Control Sample Data'!$C$99:$M$194,10,FALSE)))</f>
        <v/>
      </c>
      <c r="Y32" s="136" t="str">
        <f>IF(C32="","",IF(VLOOKUP($C32,'Control Sample Data'!$C$99:$M$194,11,FALSE)=0,"",VLOOKUP($C32,'Control Sample Data'!$C$99:$M$194,11,FALSE)))</f>
        <v/>
      </c>
    </row>
    <row r="33" spans="1:25" ht="15" customHeight="1">
      <c r="A33" s="133"/>
      <c r="B33" s="119" t="str">
        <f>IF(C12="","",VLOOKUP(C12,'Gene Table'!B$99:D$194,2,FALSE))</f>
        <v/>
      </c>
      <c r="C33" s="140" t="str">
        <f>IF('Choose Housekeeping Genes'!C12=0,"",'Choose Housekeeping Genes'!C12)</f>
        <v/>
      </c>
      <c r="D33" s="140" t="str">
        <f>IF($C12="","",IF(VLOOKUP($C12,'Test Sample Data'!$C$99:$M$194,2,FALSE)=0,"",VLOOKUP($C12,'Test Sample Data'!$C$99:$M$194,2,FALSE)))</f>
        <v/>
      </c>
      <c r="E33" s="140" t="str">
        <f>IF($C12="","",IF(VLOOKUP($C12,'Test Sample Data'!$C$99:$M$194,3,FALSE)=0,"",VLOOKUP($C12,'Test Sample Data'!$C$99:$M$194,3,FALSE)))</f>
        <v/>
      </c>
      <c r="F33" s="136" t="str">
        <f>IF($C12="","",IF(VLOOKUP($C12,'Test Sample Data'!$C$99:$M$194,4,FALSE)=0,"",VLOOKUP($C12,'Test Sample Data'!$C$99:$M$194,4,FALSE)))</f>
        <v/>
      </c>
      <c r="G33" s="136" t="str">
        <f>IF($C12="","",IF(VLOOKUP($C12,'Test Sample Data'!$C$99:$M$194,5,FALSE)=0,"",VLOOKUP($C12,'Test Sample Data'!$C$99:$M$194,5,FALSE)))</f>
        <v/>
      </c>
      <c r="H33" s="136" t="str">
        <f>IF($C12="","",IF(VLOOKUP($C12,'Test Sample Data'!$C$99:$M$194,6,FALSE)=0,"",VLOOKUP($C12,'Test Sample Data'!$C$99:$M$194,6,FALSE)))</f>
        <v/>
      </c>
      <c r="I33" s="136" t="str">
        <f>IF($C12="","",IF(VLOOKUP($C12,'Test Sample Data'!$C$99:$M$194,7,FALSE)=0,"",VLOOKUP($C12,'Test Sample Data'!$C$99:$M$194,7,FALSE)))</f>
        <v/>
      </c>
      <c r="J33" s="136" t="str">
        <f>IF($C12="","",IF(VLOOKUP($C12,'Test Sample Data'!$C$99:$M$194,8,FALSE)=0,"",VLOOKUP($C12,'Test Sample Data'!$C$99:$M$194,8,FALSE)))</f>
        <v/>
      </c>
      <c r="K33" s="136" t="str">
        <f>IF($C12="","",IF(VLOOKUP($C12,'Test Sample Data'!$C$99:$M$194,9,FALSE)=0,"",VLOOKUP($C12,'Test Sample Data'!$C$99:$M$194,9,FALSE)))</f>
        <v/>
      </c>
      <c r="L33" s="136" t="str">
        <f>IF($C12="","",IF(VLOOKUP($C12,'Test Sample Data'!$C$99:$M$194,10,FALSE)=0,"",VLOOKUP($C12,'Test Sample Data'!$C$99:$M$194,10,FALSE)))</f>
        <v/>
      </c>
      <c r="M33" s="136" t="str">
        <f>IF($C12="","",IF(VLOOKUP($C12,'Test Sample Data'!$C$99:$M$194,11,FALSE)=0,"",VLOOKUP($C12,'Test Sample Data'!$C$99:$M$194,11,FALSE)))</f>
        <v/>
      </c>
      <c r="N33" s="145" t="str">
        <f t="shared" si="3"/>
        <v/>
      </c>
      <c r="O33" s="30" t="str">
        <f>IF('Choose Housekeeping Genes'!C33=0,"",'Choose Housekeeping Genes'!C33)</f>
        <v/>
      </c>
      <c r="P33" s="136" t="str">
        <f>IF(C33="","",IF(VLOOKUP($C33,'Control Sample Data'!$C$99:$M$194,2,FALSE)=0,"",VLOOKUP($C33,'Control Sample Data'!$C$99:$M$194,2,FALSE)))</f>
        <v/>
      </c>
      <c r="Q33" s="136" t="str">
        <f>IF(C33="","",IF(VLOOKUP($C33,'Control Sample Data'!$C$99:$M$194,3,FALSE)=0,"",VLOOKUP($C33,'Control Sample Data'!$C$99:$M$194,3,FALSE)))</f>
        <v/>
      </c>
      <c r="R33" s="136" t="str">
        <f>IF(C33="","",IF(VLOOKUP($C33,'Control Sample Data'!$C$99:$M$194,4,FALSE)=0,"",VLOOKUP($C33,'Control Sample Data'!$C$99:$M$194,4,FALSE)))</f>
        <v/>
      </c>
      <c r="S33" s="136" t="str">
        <f>IF(C33="","",IF(VLOOKUP($C33,'Control Sample Data'!$C$99:$M$194,5,FALSE)=0,"",VLOOKUP($C33,'Control Sample Data'!$C$99:$M$194,5,FALSE)))</f>
        <v/>
      </c>
      <c r="T33" s="136" t="str">
        <f>IF(C33="","",IF(VLOOKUP($C33,'Control Sample Data'!$C$99:$M$194,6,FALSE)=0,"",VLOOKUP($C33,'Control Sample Data'!$C$99:$M$194,6,FALSE)))</f>
        <v/>
      </c>
      <c r="U33" s="136" t="str">
        <f>IF(C33="","",IF(VLOOKUP($C33,'Control Sample Data'!$C$99:$M$194,7,FALSE)=0,"",VLOOKUP($C33,'Control Sample Data'!$C$99:$M$194,7,FALSE)))</f>
        <v/>
      </c>
      <c r="V33" s="136" t="str">
        <f>IF(C33="","",IF(VLOOKUP($C33,'Control Sample Data'!$C$99:$M$194,8,FALSE)=0,"",VLOOKUP($C33,'Control Sample Data'!$C$99:$M$194,8,FALSE)))</f>
        <v/>
      </c>
      <c r="W33" s="136" t="str">
        <f>IF(C33="","",IF(VLOOKUP($C33,'Control Sample Data'!$C$99:$M$194,9,FALSE)=0,"",VLOOKUP($C33,'Control Sample Data'!$C$99:$M$194,9,FALSE)))</f>
        <v/>
      </c>
      <c r="X33" s="136" t="str">
        <f>IF(C33="","",IF(VLOOKUP($C33,'Control Sample Data'!$C$99:$M$194,10,FALSE)=0,"",VLOOKUP($C33,'Control Sample Data'!$C$99:$M$194,10,FALSE)))</f>
        <v/>
      </c>
      <c r="Y33" s="136" t="str">
        <f>IF(C33="","",IF(VLOOKUP($C33,'Control Sample Data'!$C$99:$M$194,11,FALSE)=0,"",VLOOKUP($C33,'Control Sample Data'!$C$99:$M$194,11,FALSE)))</f>
        <v/>
      </c>
    </row>
    <row r="34" spans="1:25" ht="15" customHeight="1">
      <c r="A34" s="133"/>
      <c r="B34" s="119" t="str">
        <f>IF(C13="","",VLOOKUP(C13,'Gene Table'!B$99:D$194,2,FALSE))</f>
        <v/>
      </c>
      <c r="C34" s="140" t="str">
        <f>IF('Choose Housekeeping Genes'!C13=0,"",'Choose Housekeeping Genes'!C13)</f>
        <v/>
      </c>
      <c r="D34" s="140" t="str">
        <f>IF($C13="","",IF(VLOOKUP($C13,'Test Sample Data'!$C$99:$M$194,2,FALSE)=0,"",VLOOKUP($C13,'Test Sample Data'!$C$99:$M$194,2,FALSE)))</f>
        <v/>
      </c>
      <c r="E34" s="140" t="str">
        <f>IF($C13="","",IF(VLOOKUP($C13,'Test Sample Data'!$C$99:$M$194,3,FALSE)=0,"",VLOOKUP($C13,'Test Sample Data'!$C$99:$M$194,3,FALSE)))</f>
        <v/>
      </c>
      <c r="F34" s="136" t="str">
        <f>IF($C13="","",IF(VLOOKUP($C13,'Test Sample Data'!$C$99:$M$194,4,FALSE)=0,"",VLOOKUP($C13,'Test Sample Data'!$C$99:$M$194,4,FALSE)))</f>
        <v/>
      </c>
      <c r="G34" s="136" t="str">
        <f>IF($C13="","",IF(VLOOKUP($C13,'Test Sample Data'!$C$99:$M$194,5,FALSE)=0,"",VLOOKUP($C13,'Test Sample Data'!$C$99:$M$194,5,FALSE)))</f>
        <v/>
      </c>
      <c r="H34" s="136" t="str">
        <f>IF($C13="","",IF(VLOOKUP($C13,'Test Sample Data'!$C$99:$M$194,6,FALSE)=0,"",VLOOKUP($C13,'Test Sample Data'!$C$99:$M$194,6,FALSE)))</f>
        <v/>
      </c>
      <c r="I34" s="136" t="str">
        <f>IF($C13="","",IF(VLOOKUP($C13,'Test Sample Data'!$C$99:$M$194,7,FALSE)=0,"",VLOOKUP($C13,'Test Sample Data'!$C$99:$M$194,7,FALSE)))</f>
        <v/>
      </c>
      <c r="J34" s="136" t="str">
        <f>IF($C13="","",IF(VLOOKUP($C13,'Test Sample Data'!$C$99:$M$194,8,FALSE)=0,"",VLOOKUP($C13,'Test Sample Data'!$C$99:$M$194,8,FALSE)))</f>
        <v/>
      </c>
      <c r="K34" s="136" t="str">
        <f>IF($C13="","",IF(VLOOKUP($C13,'Test Sample Data'!$C$99:$M$194,9,FALSE)=0,"",VLOOKUP($C13,'Test Sample Data'!$C$99:$M$194,9,FALSE)))</f>
        <v/>
      </c>
      <c r="L34" s="136" t="str">
        <f>IF($C13="","",IF(VLOOKUP($C13,'Test Sample Data'!$C$99:$M$194,10,FALSE)=0,"",VLOOKUP($C13,'Test Sample Data'!$C$99:$M$194,10,FALSE)))</f>
        <v/>
      </c>
      <c r="M34" s="136" t="str">
        <f>IF($C13="","",IF(VLOOKUP($C13,'Test Sample Data'!$C$99:$M$194,11,FALSE)=0,"",VLOOKUP($C13,'Test Sample Data'!$C$99:$M$194,11,FALSE)))</f>
        <v/>
      </c>
      <c r="N34" s="145" t="str">
        <f t="shared" si="3"/>
        <v/>
      </c>
      <c r="O34" s="30" t="str">
        <f>IF('Choose Housekeeping Genes'!C34=0,"",'Choose Housekeeping Genes'!C34)</f>
        <v/>
      </c>
      <c r="P34" s="136" t="str">
        <f>IF(C34="","",IF(VLOOKUP($C34,'Control Sample Data'!$C$99:$M$194,2,FALSE)=0,"",VLOOKUP($C34,'Control Sample Data'!$C$99:$M$194,2,FALSE)))</f>
        <v/>
      </c>
      <c r="Q34" s="136" t="str">
        <f>IF(C34="","",IF(VLOOKUP($C34,'Control Sample Data'!$C$99:$M$194,3,FALSE)=0,"",VLOOKUP($C34,'Control Sample Data'!$C$99:$M$194,3,FALSE)))</f>
        <v/>
      </c>
      <c r="R34" s="136" t="str">
        <f>IF(C34="","",IF(VLOOKUP($C34,'Control Sample Data'!$C$99:$M$194,4,FALSE)=0,"",VLOOKUP($C34,'Control Sample Data'!$C$99:$M$194,4,FALSE)))</f>
        <v/>
      </c>
      <c r="S34" s="136" t="str">
        <f>IF(C34="","",IF(VLOOKUP($C34,'Control Sample Data'!$C$99:$M$194,5,FALSE)=0,"",VLOOKUP($C34,'Control Sample Data'!$C$99:$M$194,5,FALSE)))</f>
        <v/>
      </c>
      <c r="T34" s="136" t="str">
        <f>IF(C34="","",IF(VLOOKUP($C34,'Control Sample Data'!$C$99:$M$194,6,FALSE)=0,"",VLOOKUP($C34,'Control Sample Data'!$C$99:$M$194,6,FALSE)))</f>
        <v/>
      </c>
      <c r="U34" s="136" t="str">
        <f>IF(C34="","",IF(VLOOKUP($C34,'Control Sample Data'!$C$99:$M$194,7,FALSE)=0,"",VLOOKUP($C34,'Control Sample Data'!$C$99:$M$194,7,FALSE)))</f>
        <v/>
      </c>
      <c r="V34" s="136" t="str">
        <f>IF(C34="","",IF(VLOOKUP($C34,'Control Sample Data'!$C$99:$M$194,8,FALSE)=0,"",VLOOKUP($C34,'Control Sample Data'!$C$99:$M$194,8,FALSE)))</f>
        <v/>
      </c>
      <c r="W34" s="136" t="str">
        <f>IF(C34="","",IF(VLOOKUP($C34,'Control Sample Data'!$C$99:$M$194,9,FALSE)=0,"",VLOOKUP($C34,'Control Sample Data'!$C$99:$M$194,9,FALSE)))</f>
        <v/>
      </c>
      <c r="X34" s="136" t="str">
        <f>IF(C34="","",IF(VLOOKUP($C34,'Control Sample Data'!$C$99:$M$194,10,FALSE)=0,"",VLOOKUP($C34,'Control Sample Data'!$C$99:$M$194,10,FALSE)))</f>
        <v/>
      </c>
      <c r="Y34" s="136" t="str">
        <f>IF(C34="","",IF(VLOOKUP($C34,'Control Sample Data'!$C$99:$M$194,11,FALSE)=0,"",VLOOKUP($C34,'Control Sample Data'!$C$99:$M$194,11,FALSE)))</f>
        <v/>
      </c>
    </row>
    <row r="35" spans="1:25" ht="15" customHeight="1">
      <c r="A35" s="133"/>
      <c r="B35" s="119" t="str">
        <f>IF(C14="","",VLOOKUP(C14,'Gene Table'!B$99:D$194,2,FALSE))</f>
        <v/>
      </c>
      <c r="C35" s="140" t="str">
        <f>IF('Choose Housekeeping Genes'!C14=0,"",'Choose Housekeeping Genes'!C14)</f>
        <v/>
      </c>
      <c r="D35" s="140" t="str">
        <f>IF($C14="","",IF(VLOOKUP($C14,'Test Sample Data'!$C$99:$M$194,2,FALSE)=0,"",VLOOKUP($C14,'Test Sample Data'!$C$99:$M$194,2,FALSE)))</f>
        <v/>
      </c>
      <c r="E35" s="140" t="str">
        <f>IF($C14="","",IF(VLOOKUP($C14,'Test Sample Data'!$C$99:$M$194,3,FALSE)=0,"",VLOOKUP($C14,'Test Sample Data'!$C$99:$M$194,3,FALSE)))</f>
        <v/>
      </c>
      <c r="F35" s="136" t="str">
        <f>IF($C14="","",IF(VLOOKUP($C14,'Test Sample Data'!$C$99:$M$194,4,FALSE)=0,"",VLOOKUP($C14,'Test Sample Data'!$C$99:$M$194,4,FALSE)))</f>
        <v/>
      </c>
      <c r="G35" s="136" t="str">
        <f>IF($C14="","",IF(VLOOKUP($C14,'Test Sample Data'!$C$99:$M$194,5,FALSE)=0,"",VLOOKUP($C14,'Test Sample Data'!$C$99:$M$194,5,FALSE)))</f>
        <v/>
      </c>
      <c r="H35" s="136" t="str">
        <f>IF($C14="","",IF(VLOOKUP($C14,'Test Sample Data'!$C$99:$M$194,6,FALSE)=0,"",VLOOKUP($C14,'Test Sample Data'!$C$99:$M$194,6,FALSE)))</f>
        <v/>
      </c>
      <c r="I35" s="136" t="str">
        <f>IF($C14="","",IF(VLOOKUP($C14,'Test Sample Data'!$C$99:$M$194,7,FALSE)=0,"",VLOOKUP($C14,'Test Sample Data'!$C$99:$M$194,7,FALSE)))</f>
        <v/>
      </c>
      <c r="J35" s="136" t="str">
        <f>IF($C14="","",IF(VLOOKUP($C14,'Test Sample Data'!$C$99:$M$194,8,FALSE)=0,"",VLOOKUP($C14,'Test Sample Data'!$C$99:$M$194,8,FALSE)))</f>
        <v/>
      </c>
      <c r="K35" s="136" t="str">
        <f>IF($C14="","",IF(VLOOKUP($C14,'Test Sample Data'!$C$99:$M$194,9,FALSE)=0,"",VLOOKUP($C14,'Test Sample Data'!$C$99:$M$194,9,FALSE)))</f>
        <v/>
      </c>
      <c r="L35" s="136" t="str">
        <f>IF($C14="","",IF(VLOOKUP($C14,'Test Sample Data'!$C$99:$M$194,10,FALSE)=0,"",VLOOKUP($C14,'Test Sample Data'!$C$99:$M$194,10,FALSE)))</f>
        <v/>
      </c>
      <c r="M35" s="136" t="str">
        <f>IF($C14="","",IF(VLOOKUP($C14,'Test Sample Data'!$C$99:$M$194,11,FALSE)=0,"",VLOOKUP($C14,'Test Sample Data'!$C$99:$M$194,11,FALSE)))</f>
        <v/>
      </c>
      <c r="N35" s="145" t="str">
        <f t="shared" si="3"/>
        <v/>
      </c>
      <c r="O35" s="30" t="str">
        <f>IF('Choose Housekeeping Genes'!C35=0,"",'Choose Housekeeping Genes'!C35)</f>
        <v/>
      </c>
      <c r="P35" s="136" t="str">
        <f>IF(C35="","",IF(VLOOKUP($C35,'Control Sample Data'!$C$99:$M$194,2,FALSE)=0,"",VLOOKUP($C35,'Control Sample Data'!$C$99:$M$194,2,FALSE)))</f>
        <v/>
      </c>
      <c r="Q35" s="136" t="str">
        <f>IF(C35="","",IF(VLOOKUP($C35,'Control Sample Data'!$C$99:$M$194,3,FALSE)=0,"",VLOOKUP($C35,'Control Sample Data'!$C$99:$M$194,3,FALSE)))</f>
        <v/>
      </c>
      <c r="R35" s="136" t="str">
        <f>IF(C35="","",IF(VLOOKUP($C35,'Control Sample Data'!$C$99:$M$194,4,FALSE)=0,"",VLOOKUP($C35,'Control Sample Data'!$C$99:$M$194,4,FALSE)))</f>
        <v/>
      </c>
      <c r="S35" s="136" t="str">
        <f>IF(C35="","",IF(VLOOKUP($C35,'Control Sample Data'!$C$99:$M$194,5,FALSE)=0,"",VLOOKUP($C35,'Control Sample Data'!$C$99:$M$194,5,FALSE)))</f>
        <v/>
      </c>
      <c r="T35" s="136" t="str">
        <f>IF(C35="","",IF(VLOOKUP($C35,'Control Sample Data'!$C$99:$M$194,6,FALSE)=0,"",VLOOKUP($C35,'Control Sample Data'!$C$99:$M$194,6,FALSE)))</f>
        <v/>
      </c>
      <c r="U35" s="136" t="str">
        <f>IF(C35="","",IF(VLOOKUP($C35,'Control Sample Data'!$C$99:$M$194,7,FALSE)=0,"",VLOOKUP($C35,'Control Sample Data'!$C$99:$M$194,7,FALSE)))</f>
        <v/>
      </c>
      <c r="V35" s="136" t="str">
        <f>IF(C35="","",IF(VLOOKUP($C35,'Control Sample Data'!$C$99:$M$194,8,FALSE)=0,"",VLOOKUP($C35,'Control Sample Data'!$C$99:$M$194,8,FALSE)))</f>
        <v/>
      </c>
      <c r="W35" s="136" t="str">
        <f>IF(C35="","",IF(VLOOKUP($C35,'Control Sample Data'!$C$99:$M$194,9,FALSE)=0,"",VLOOKUP($C35,'Control Sample Data'!$C$99:$M$194,9,FALSE)))</f>
        <v/>
      </c>
      <c r="X35" s="136" t="str">
        <f>IF(C35="","",IF(VLOOKUP($C35,'Control Sample Data'!$C$99:$M$194,10,FALSE)=0,"",VLOOKUP($C35,'Control Sample Data'!$C$99:$M$194,10,FALSE)))</f>
        <v/>
      </c>
      <c r="Y35" s="136" t="str">
        <f>IF(C35="","",IF(VLOOKUP($C35,'Control Sample Data'!$C$99:$M$194,11,FALSE)=0,"",VLOOKUP($C35,'Control Sample Data'!$C$99:$M$194,11,FALSE)))</f>
        <v/>
      </c>
    </row>
    <row r="36" spans="1:25" ht="15" customHeight="1">
      <c r="A36" s="133"/>
      <c r="B36" s="119" t="str">
        <f>IF(C15="","",VLOOKUP(C15,'Gene Table'!B$99:D$194,2,FALSE))</f>
        <v/>
      </c>
      <c r="C36" s="140" t="str">
        <f>IF('Choose Housekeeping Genes'!C15=0,"",'Choose Housekeeping Genes'!C15)</f>
        <v/>
      </c>
      <c r="D36" s="140" t="str">
        <f>IF($C15="","",IF(VLOOKUP($C15,'Test Sample Data'!$C$99:$M$194,2,FALSE)=0,"",VLOOKUP($C15,'Test Sample Data'!$C$99:$M$194,2,FALSE)))</f>
        <v/>
      </c>
      <c r="E36" s="140" t="str">
        <f>IF($C15="","",IF(VLOOKUP($C15,'Test Sample Data'!$C$99:$M$194,3,FALSE)=0,"",VLOOKUP($C15,'Test Sample Data'!$C$99:$M$194,3,FALSE)))</f>
        <v/>
      </c>
      <c r="F36" s="136" t="str">
        <f>IF($C15="","",IF(VLOOKUP($C15,'Test Sample Data'!$C$99:$M$194,4,FALSE)=0,"",VLOOKUP($C15,'Test Sample Data'!$C$99:$M$194,4,FALSE)))</f>
        <v/>
      </c>
      <c r="G36" s="136" t="str">
        <f>IF($C15="","",IF(VLOOKUP($C15,'Test Sample Data'!$C$99:$M$194,5,FALSE)=0,"",VLOOKUP($C15,'Test Sample Data'!$C$99:$M$194,5,FALSE)))</f>
        <v/>
      </c>
      <c r="H36" s="136" t="str">
        <f>IF($C15="","",IF(VLOOKUP($C15,'Test Sample Data'!$C$99:$M$194,6,FALSE)=0,"",VLOOKUP($C15,'Test Sample Data'!$C$99:$M$194,6,FALSE)))</f>
        <v/>
      </c>
      <c r="I36" s="136" t="str">
        <f>IF($C15="","",IF(VLOOKUP($C15,'Test Sample Data'!$C$99:$M$194,7,FALSE)=0,"",VLOOKUP($C15,'Test Sample Data'!$C$99:$M$194,7,FALSE)))</f>
        <v/>
      </c>
      <c r="J36" s="136" t="str">
        <f>IF($C15="","",IF(VLOOKUP($C15,'Test Sample Data'!$C$99:$M$194,8,FALSE)=0,"",VLOOKUP($C15,'Test Sample Data'!$C$99:$M$194,8,FALSE)))</f>
        <v/>
      </c>
      <c r="K36" s="136" t="str">
        <f>IF($C15="","",IF(VLOOKUP($C15,'Test Sample Data'!$C$99:$M$194,9,FALSE)=0,"",VLOOKUP($C15,'Test Sample Data'!$C$99:$M$194,9,FALSE)))</f>
        <v/>
      </c>
      <c r="L36" s="136" t="str">
        <f>IF($C15="","",IF(VLOOKUP($C15,'Test Sample Data'!$C$99:$M$194,10,FALSE)=0,"",VLOOKUP($C15,'Test Sample Data'!$C$99:$M$194,10,FALSE)))</f>
        <v/>
      </c>
      <c r="M36" s="136" t="str">
        <f>IF($C15="","",IF(VLOOKUP($C15,'Test Sample Data'!$C$99:$M$194,11,FALSE)=0,"",VLOOKUP($C15,'Test Sample Data'!$C$99:$M$194,11,FALSE)))</f>
        <v/>
      </c>
      <c r="N36" s="145" t="str">
        <f t="shared" si="3"/>
        <v/>
      </c>
      <c r="O36" s="30" t="str">
        <f>IF('Choose Housekeeping Genes'!C36=0,"",'Choose Housekeeping Genes'!C36)</f>
        <v/>
      </c>
      <c r="P36" s="136" t="str">
        <f>IF(C36="","",IF(VLOOKUP($C36,'Control Sample Data'!$C$99:$M$194,2,FALSE)=0,"",VLOOKUP($C36,'Control Sample Data'!$C$99:$M$194,2,FALSE)))</f>
        <v/>
      </c>
      <c r="Q36" s="136" t="str">
        <f>IF(C36="","",IF(VLOOKUP($C36,'Control Sample Data'!$C$99:$M$194,3,FALSE)=0,"",VLOOKUP($C36,'Control Sample Data'!$C$99:$M$194,3,FALSE)))</f>
        <v/>
      </c>
      <c r="R36" s="136" t="str">
        <f>IF(C36="","",IF(VLOOKUP($C36,'Control Sample Data'!$C$99:$M$194,4,FALSE)=0,"",VLOOKUP($C36,'Control Sample Data'!$C$99:$M$194,4,FALSE)))</f>
        <v/>
      </c>
      <c r="S36" s="136" t="str">
        <f>IF(C36="","",IF(VLOOKUP($C36,'Control Sample Data'!$C$99:$M$194,5,FALSE)=0,"",VLOOKUP($C36,'Control Sample Data'!$C$99:$M$194,5,FALSE)))</f>
        <v/>
      </c>
      <c r="T36" s="136" t="str">
        <f>IF(C36="","",IF(VLOOKUP($C36,'Control Sample Data'!$C$99:$M$194,6,FALSE)=0,"",VLOOKUP($C36,'Control Sample Data'!$C$99:$M$194,6,FALSE)))</f>
        <v/>
      </c>
      <c r="U36" s="136" t="str">
        <f>IF(C36="","",IF(VLOOKUP($C36,'Control Sample Data'!$C$99:$M$194,7,FALSE)=0,"",VLOOKUP($C36,'Control Sample Data'!$C$99:$M$194,7,FALSE)))</f>
        <v/>
      </c>
      <c r="V36" s="136" t="str">
        <f>IF(C36="","",IF(VLOOKUP($C36,'Control Sample Data'!$C$99:$M$194,8,FALSE)=0,"",VLOOKUP($C36,'Control Sample Data'!$C$99:$M$194,8,FALSE)))</f>
        <v/>
      </c>
      <c r="W36" s="136" t="str">
        <f>IF(C36="","",IF(VLOOKUP($C36,'Control Sample Data'!$C$99:$M$194,9,FALSE)=0,"",VLOOKUP($C36,'Control Sample Data'!$C$99:$M$194,9,FALSE)))</f>
        <v/>
      </c>
      <c r="X36" s="136" t="str">
        <f>IF(C36="","",IF(VLOOKUP($C36,'Control Sample Data'!$C$99:$M$194,10,FALSE)=0,"",VLOOKUP($C36,'Control Sample Data'!$C$99:$M$194,10,FALSE)))</f>
        <v/>
      </c>
      <c r="Y36" s="136" t="str">
        <f>IF(C36="","",IF(VLOOKUP($C36,'Control Sample Data'!$C$99:$M$194,11,FALSE)=0,"",VLOOKUP($C36,'Control Sample Data'!$C$99:$M$194,11,FALSE)))</f>
        <v/>
      </c>
    </row>
    <row r="37" spans="1:25" ht="15" customHeight="1">
      <c r="A37" s="133"/>
      <c r="B37" s="119" t="str">
        <f>IF(C16="","",VLOOKUP(C16,'Gene Table'!B$99:D$194,2,FALSE))</f>
        <v/>
      </c>
      <c r="C37" s="140" t="str">
        <f>IF('Choose Housekeeping Genes'!C16=0,"",'Choose Housekeeping Genes'!C16)</f>
        <v/>
      </c>
      <c r="D37" s="140" t="str">
        <f>IF($C16="","",IF(VLOOKUP($C16,'Test Sample Data'!$C$99:$M$194,2,FALSE)=0,"",VLOOKUP($C16,'Test Sample Data'!$C$99:$M$194,2,FALSE)))</f>
        <v/>
      </c>
      <c r="E37" s="140" t="str">
        <f>IF($C16="","",IF(VLOOKUP($C16,'Test Sample Data'!$C$99:$M$194,3,FALSE)=0,"",VLOOKUP($C16,'Test Sample Data'!$C$99:$M$194,3,FALSE)))</f>
        <v/>
      </c>
      <c r="F37" s="136" t="str">
        <f>IF($C16="","",IF(VLOOKUP($C16,'Test Sample Data'!$C$99:$M$194,4,FALSE)=0,"",VLOOKUP($C16,'Test Sample Data'!$C$99:$M$194,4,FALSE)))</f>
        <v/>
      </c>
      <c r="G37" s="136" t="str">
        <f>IF($C16="","",IF(VLOOKUP($C16,'Test Sample Data'!$C$99:$M$194,5,FALSE)=0,"",VLOOKUP($C16,'Test Sample Data'!$C$99:$M$194,5,FALSE)))</f>
        <v/>
      </c>
      <c r="H37" s="136" t="str">
        <f>IF($C16="","",IF(VLOOKUP($C16,'Test Sample Data'!$C$99:$M$194,6,FALSE)=0,"",VLOOKUP($C16,'Test Sample Data'!$C$99:$M$194,6,FALSE)))</f>
        <v/>
      </c>
      <c r="I37" s="136" t="str">
        <f>IF($C16="","",IF(VLOOKUP($C16,'Test Sample Data'!$C$99:$M$194,7,FALSE)=0,"",VLOOKUP($C16,'Test Sample Data'!$C$99:$M$194,7,FALSE)))</f>
        <v/>
      </c>
      <c r="J37" s="136" t="str">
        <f>IF($C16="","",IF(VLOOKUP($C16,'Test Sample Data'!$C$99:$M$194,8,FALSE)=0,"",VLOOKUP($C16,'Test Sample Data'!$C$99:$M$194,8,FALSE)))</f>
        <v/>
      </c>
      <c r="K37" s="136" t="str">
        <f>IF($C16="","",IF(VLOOKUP($C16,'Test Sample Data'!$C$99:$M$194,9,FALSE)=0,"",VLOOKUP($C16,'Test Sample Data'!$C$99:$M$194,9,FALSE)))</f>
        <v/>
      </c>
      <c r="L37" s="136" t="str">
        <f>IF($C16="","",IF(VLOOKUP($C16,'Test Sample Data'!$C$99:$M$194,10,FALSE)=0,"",VLOOKUP($C16,'Test Sample Data'!$C$99:$M$194,10,FALSE)))</f>
        <v/>
      </c>
      <c r="M37" s="136" t="str">
        <f>IF($C16="","",IF(VLOOKUP($C16,'Test Sample Data'!$C$99:$M$194,11,FALSE)=0,"",VLOOKUP($C16,'Test Sample Data'!$C$99:$M$194,11,FALSE)))</f>
        <v/>
      </c>
      <c r="N37" s="145" t="str">
        <f t="shared" si="3"/>
        <v/>
      </c>
      <c r="O37" s="30" t="str">
        <f>IF('Choose Housekeeping Genes'!C37=0,"",'Choose Housekeeping Genes'!C37)</f>
        <v/>
      </c>
      <c r="P37" s="136" t="str">
        <f>IF(C37="","",IF(VLOOKUP($C37,'Control Sample Data'!$C$99:$M$194,2,FALSE)=0,"",VLOOKUP($C37,'Control Sample Data'!$C$99:$M$194,2,FALSE)))</f>
        <v/>
      </c>
      <c r="Q37" s="136" t="str">
        <f>IF(C37="","",IF(VLOOKUP($C37,'Control Sample Data'!$C$99:$M$194,3,FALSE)=0,"",VLOOKUP($C37,'Control Sample Data'!$C$99:$M$194,3,FALSE)))</f>
        <v/>
      </c>
      <c r="R37" s="136" t="str">
        <f>IF(C37="","",IF(VLOOKUP($C37,'Control Sample Data'!$C$99:$M$194,4,FALSE)=0,"",VLOOKUP($C37,'Control Sample Data'!$C$99:$M$194,4,FALSE)))</f>
        <v/>
      </c>
      <c r="S37" s="136" t="str">
        <f>IF(C37="","",IF(VLOOKUP($C37,'Control Sample Data'!$C$99:$M$194,5,FALSE)=0,"",VLOOKUP($C37,'Control Sample Data'!$C$99:$M$194,5,FALSE)))</f>
        <v/>
      </c>
      <c r="T37" s="136" t="str">
        <f>IF(C37="","",IF(VLOOKUP($C37,'Control Sample Data'!$C$99:$M$194,6,FALSE)=0,"",VLOOKUP($C37,'Control Sample Data'!$C$99:$M$194,6,FALSE)))</f>
        <v/>
      </c>
      <c r="U37" s="136" t="str">
        <f>IF(C37="","",IF(VLOOKUP($C37,'Control Sample Data'!$C$99:$M$194,7,FALSE)=0,"",VLOOKUP($C37,'Control Sample Data'!$C$99:$M$194,7,FALSE)))</f>
        <v/>
      </c>
      <c r="V37" s="136" t="str">
        <f>IF(C37="","",IF(VLOOKUP($C37,'Control Sample Data'!$C$99:$M$194,8,FALSE)=0,"",VLOOKUP($C37,'Control Sample Data'!$C$99:$M$194,8,FALSE)))</f>
        <v/>
      </c>
      <c r="W37" s="136" t="str">
        <f>IF(C37="","",IF(VLOOKUP($C37,'Control Sample Data'!$C$99:$M$194,9,FALSE)=0,"",VLOOKUP($C37,'Control Sample Data'!$C$99:$M$194,9,FALSE)))</f>
        <v/>
      </c>
      <c r="X37" s="136" t="str">
        <f>IF(C37="","",IF(VLOOKUP($C37,'Control Sample Data'!$C$99:$M$194,10,FALSE)=0,"",VLOOKUP($C37,'Control Sample Data'!$C$99:$M$194,10,FALSE)))</f>
        <v/>
      </c>
      <c r="Y37" s="136" t="str">
        <f>IF(C37="","",IF(VLOOKUP($C37,'Control Sample Data'!$C$99:$M$194,11,FALSE)=0,"",VLOOKUP($C37,'Control Sample Data'!$C$99:$M$194,11,FALSE)))</f>
        <v/>
      </c>
    </row>
    <row r="38" spans="1:25" ht="15" customHeight="1">
      <c r="A38" s="133"/>
      <c r="B38" s="119" t="str">
        <f>IF(C17="","",VLOOKUP(C17,'Gene Table'!B$99:D$194,2,FALSE))</f>
        <v/>
      </c>
      <c r="C38" s="140" t="str">
        <f>IF('Choose Housekeeping Genes'!C17=0,"",'Choose Housekeeping Genes'!C17)</f>
        <v/>
      </c>
      <c r="D38" s="140" t="str">
        <f>IF($C17="","",IF(VLOOKUP($C17,'Test Sample Data'!$C$99:$M$194,2,FALSE)=0,"",VLOOKUP($C17,'Test Sample Data'!$C$99:$M$194,2,FALSE)))</f>
        <v/>
      </c>
      <c r="E38" s="140" t="str">
        <f>IF($C17="","",IF(VLOOKUP($C17,'Test Sample Data'!$C$99:$M$194,3,FALSE)=0,"",VLOOKUP($C17,'Test Sample Data'!$C$99:$M$194,3,FALSE)))</f>
        <v/>
      </c>
      <c r="F38" s="136" t="str">
        <f>IF($C17="","",IF(VLOOKUP($C17,'Test Sample Data'!$C$99:$M$194,4,FALSE)=0,"",VLOOKUP($C17,'Test Sample Data'!$C$99:$M$194,4,FALSE)))</f>
        <v/>
      </c>
      <c r="G38" s="136" t="str">
        <f>IF($C17="","",IF(VLOOKUP($C17,'Test Sample Data'!$C$99:$M$194,5,FALSE)=0,"",VLOOKUP($C17,'Test Sample Data'!$C$99:$M$194,5,FALSE)))</f>
        <v/>
      </c>
      <c r="H38" s="136" t="str">
        <f>IF($C17="","",IF(VLOOKUP($C17,'Test Sample Data'!$C$99:$M$194,6,FALSE)=0,"",VLOOKUP($C17,'Test Sample Data'!$C$99:$M$194,6,FALSE)))</f>
        <v/>
      </c>
      <c r="I38" s="136" t="str">
        <f>IF($C17="","",IF(VLOOKUP($C17,'Test Sample Data'!$C$99:$M$194,7,FALSE)=0,"",VLOOKUP($C17,'Test Sample Data'!$C$99:$M$194,7,FALSE)))</f>
        <v/>
      </c>
      <c r="J38" s="136" t="str">
        <f>IF($C17="","",IF(VLOOKUP($C17,'Test Sample Data'!$C$99:$M$194,8,FALSE)=0,"",VLOOKUP($C17,'Test Sample Data'!$C$99:$M$194,8,FALSE)))</f>
        <v/>
      </c>
      <c r="K38" s="136" t="str">
        <f>IF($C17="","",IF(VLOOKUP($C17,'Test Sample Data'!$C$99:$M$194,9,FALSE)=0,"",VLOOKUP($C17,'Test Sample Data'!$C$99:$M$194,9,FALSE)))</f>
        <v/>
      </c>
      <c r="L38" s="136" t="str">
        <f>IF($C17="","",IF(VLOOKUP($C17,'Test Sample Data'!$C$99:$M$194,10,FALSE)=0,"",VLOOKUP($C17,'Test Sample Data'!$C$99:$M$194,10,FALSE)))</f>
        <v/>
      </c>
      <c r="M38" s="136" t="str">
        <f>IF($C17="","",IF(VLOOKUP($C17,'Test Sample Data'!$C$99:$M$194,11,FALSE)=0,"",VLOOKUP($C17,'Test Sample Data'!$C$99:$M$194,11,FALSE)))</f>
        <v/>
      </c>
      <c r="N38" s="145" t="str">
        <f aca="true" t="shared" si="4" ref="N38:N43">IF(B38=0,"",B38)</f>
        <v/>
      </c>
      <c r="O38" s="30" t="str">
        <f>IF('Choose Housekeeping Genes'!C38=0,"",'Choose Housekeeping Genes'!C38)</f>
        <v/>
      </c>
      <c r="P38" s="136" t="str">
        <f>IF(C38="","",IF(VLOOKUP($C38,'Control Sample Data'!$C$99:$M$194,2,FALSE)=0,"",VLOOKUP($C38,'Control Sample Data'!$C$99:$M$194,2,FALSE)))</f>
        <v/>
      </c>
      <c r="Q38" s="136" t="str">
        <f>IF(C38="","",IF(VLOOKUP($C38,'Control Sample Data'!$C$99:$M$194,3,FALSE)=0,"",VLOOKUP($C38,'Control Sample Data'!$C$99:$M$194,3,FALSE)))</f>
        <v/>
      </c>
      <c r="R38" s="136" t="str">
        <f>IF(C38="","",IF(VLOOKUP($C38,'Control Sample Data'!$C$99:$M$194,4,FALSE)=0,"",VLOOKUP($C38,'Control Sample Data'!$C$99:$M$194,4,FALSE)))</f>
        <v/>
      </c>
      <c r="S38" s="136" t="str">
        <f>IF(C38="","",IF(VLOOKUP($C38,'Control Sample Data'!$C$99:$M$194,5,FALSE)=0,"",VLOOKUP($C38,'Control Sample Data'!$C$99:$M$194,5,FALSE)))</f>
        <v/>
      </c>
      <c r="T38" s="136" t="str">
        <f>IF(C38="","",IF(VLOOKUP($C38,'Control Sample Data'!$C$99:$M$194,6,FALSE)=0,"",VLOOKUP($C38,'Control Sample Data'!$C$99:$M$194,6,FALSE)))</f>
        <v/>
      </c>
      <c r="U38" s="136" t="str">
        <f>IF(C38="","",IF(VLOOKUP($C38,'Control Sample Data'!$C$99:$M$194,7,FALSE)=0,"",VLOOKUP($C38,'Control Sample Data'!$C$99:$M$194,7,FALSE)))</f>
        <v/>
      </c>
      <c r="V38" s="136" t="str">
        <f>IF(C38="","",IF(VLOOKUP($C38,'Control Sample Data'!$C$99:$M$194,8,FALSE)=0,"",VLOOKUP($C38,'Control Sample Data'!$C$99:$M$194,8,FALSE)))</f>
        <v/>
      </c>
      <c r="W38" s="136" t="str">
        <f>IF(C38="","",IF(VLOOKUP($C38,'Control Sample Data'!$C$99:$M$194,9,FALSE)=0,"",VLOOKUP($C38,'Control Sample Data'!$C$99:$M$194,9,FALSE)))</f>
        <v/>
      </c>
      <c r="X38" s="136" t="str">
        <f>IF(C38="","",IF(VLOOKUP($C38,'Control Sample Data'!$C$99:$M$194,10,FALSE)=0,"",VLOOKUP($C38,'Control Sample Data'!$C$99:$M$194,10,FALSE)))</f>
        <v/>
      </c>
      <c r="Y38" s="136" t="str">
        <f>IF(C38="","",IF(VLOOKUP($C38,'Control Sample Data'!$C$99:$M$194,11,FALSE)=0,"",VLOOKUP($C38,'Control Sample Data'!$C$99:$M$194,11,FALSE)))</f>
        <v/>
      </c>
    </row>
    <row r="39" spans="1:25" ht="15" customHeight="1">
      <c r="A39" s="133"/>
      <c r="B39" s="119" t="str">
        <f>IF(C18="","",VLOOKUP(C18,'Gene Table'!B$99:D$194,2,FALSE))</f>
        <v/>
      </c>
      <c r="C39" s="140" t="str">
        <f>IF('Choose Housekeeping Genes'!C18=0,"",'Choose Housekeeping Genes'!C18)</f>
        <v/>
      </c>
      <c r="D39" s="140" t="str">
        <f>IF($C18="","",IF(VLOOKUP($C18,'Test Sample Data'!$C$99:$M$194,2,FALSE)=0,"",VLOOKUP($C18,'Test Sample Data'!$C$99:$M$194,2,FALSE)))</f>
        <v/>
      </c>
      <c r="E39" s="140" t="str">
        <f>IF($C18="","",IF(VLOOKUP($C18,'Test Sample Data'!$C$99:$M$194,3,FALSE)=0,"",VLOOKUP($C18,'Test Sample Data'!$C$99:$M$194,3,FALSE)))</f>
        <v/>
      </c>
      <c r="F39" s="136" t="str">
        <f>IF($C18="","",IF(VLOOKUP($C18,'Test Sample Data'!$C$99:$M$194,4,FALSE)=0,"",VLOOKUP($C18,'Test Sample Data'!$C$99:$M$194,4,FALSE)))</f>
        <v/>
      </c>
      <c r="G39" s="136" t="str">
        <f>IF($C18="","",IF(VLOOKUP($C18,'Test Sample Data'!$C$99:$M$194,5,FALSE)=0,"",VLOOKUP($C18,'Test Sample Data'!$C$99:$M$194,5,FALSE)))</f>
        <v/>
      </c>
      <c r="H39" s="136" t="str">
        <f>IF($C18="","",IF(VLOOKUP($C18,'Test Sample Data'!$C$99:$M$194,6,FALSE)=0,"",VLOOKUP($C18,'Test Sample Data'!$C$99:$M$194,6,FALSE)))</f>
        <v/>
      </c>
      <c r="I39" s="136" t="str">
        <f>IF($C18="","",IF(VLOOKUP($C18,'Test Sample Data'!$C$99:$M$194,7,FALSE)=0,"",VLOOKUP($C18,'Test Sample Data'!$C$99:$M$194,7,FALSE)))</f>
        <v/>
      </c>
      <c r="J39" s="136" t="str">
        <f>IF($C18="","",IF(VLOOKUP($C18,'Test Sample Data'!$C$99:$M$194,8,FALSE)=0,"",VLOOKUP($C18,'Test Sample Data'!$C$99:$M$194,8,FALSE)))</f>
        <v/>
      </c>
      <c r="K39" s="136" t="str">
        <f>IF($C18="","",IF(VLOOKUP($C18,'Test Sample Data'!$C$99:$M$194,9,FALSE)=0,"",VLOOKUP($C18,'Test Sample Data'!$C$99:$M$194,9,FALSE)))</f>
        <v/>
      </c>
      <c r="L39" s="136" t="str">
        <f>IF($C18="","",IF(VLOOKUP($C18,'Test Sample Data'!$C$99:$M$194,10,FALSE)=0,"",VLOOKUP($C18,'Test Sample Data'!$C$99:$M$194,10,FALSE)))</f>
        <v/>
      </c>
      <c r="M39" s="136" t="str">
        <f>IF($C18="","",IF(VLOOKUP($C18,'Test Sample Data'!$C$99:$M$194,11,FALSE)=0,"",VLOOKUP($C18,'Test Sample Data'!$C$99:$M$194,11,FALSE)))</f>
        <v/>
      </c>
      <c r="N39" s="145" t="str">
        <f t="shared" si="4"/>
        <v/>
      </c>
      <c r="O39" s="30" t="str">
        <f>IF('Choose Housekeeping Genes'!C39=0,"",'Choose Housekeeping Genes'!C39)</f>
        <v/>
      </c>
      <c r="P39" s="136" t="str">
        <f>IF(C39="","",IF(VLOOKUP($C39,'Control Sample Data'!$C$99:$M$194,2,FALSE)=0,"",VLOOKUP($C39,'Control Sample Data'!$C$99:$M$194,2,FALSE)))</f>
        <v/>
      </c>
      <c r="Q39" s="136" t="str">
        <f>IF(C39="","",IF(VLOOKUP($C39,'Control Sample Data'!$C$99:$M$194,3,FALSE)=0,"",VLOOKUP($C39,'Control Sample Data'!$C$99:$M$194,3,FALSE)))</f>
        <v/>
      </c>
      <c r="R39" s="136" t="str">
        <f>IF(C39="","",IF(VLOOKUP($C39,'Control Sample Data'!$C$99:$M$194,4,FALSE)=0,"",VLOOKUP($C39,'Control Sample Data'!$C$99:$M$194,4,FALSE)))</f>
        <v/>
      </c>
      <c r="S39" s="136" t="str">
        <f>IF(C39="","",IF(VLOOKUP($C39,'Control Sample Data'!$C$99:$M$194,5,FALSE)=0,"",VLOOKUP($C39,'Control Sample Data'!$C$99:$M$194,5,FALSE)))</f>
        <v/>
      </c>
      <c r="T39" s="136" t="str">
        <f>IF(C39="","",IF(VLOOKUP($C39,'Control Sample Data'!$C$99:$M$194,6,FALSE)=0,"",VLOOKUP($C39,'Control Sample Data'!$C$99:$M$194,6,FALSE)))</f>
        <v/>
      </c>
      <c r="U39" s="136" t="str">
        <f>IF(C39="","",IF(VLOOKUP($C39,'Control Sample Data'!$C$99:$M$194,7,FALSE)=0,"",VLOOKUP($C39,'Control Sample Data'!$C$99:$M$194,7,FALSE)))</f>
        <v/>
      </c>
      <c r="V39" s="136" t="str">
        <f>IF(C39="","",IF(VLOOKUP($C39,'Control Sample Data'!$C$99:$M$194,8,FALSE)=0,"",VLOOKUP($C39,'Control Sample Data'!$C$99:$M$194,8,FALSE)))</f>
        <v/>
      </c>
      <c r="W39" s="136" t="str">
        <f>IF(C39="","",IF(VLOOKUP($C39,'Control Sample Data'!$C$99:$M$194,9,FALSE)=0,"",VLOOKUP($C39,'Control Sample Data'!$C$99:$M$194,9,FALSE)))</f>
        <v/>
      </c>
      <c r="X39" s="136" t="str">
        <f>IF(C39="","",IF(VLOOKUP($C39,'Control Sample Data'!$C$99:$M$194,10,FALSE)=0,"",VLOOKUP($C39,'Control Sample Data'!$C$99:$M$194,10,FALSE)))</f>
        <v/>
      </c>
      <c r="Y39" s="136" t="str">
        <f>IF(C39="","",IF(VLOOKUP($C39,'Control Sample Data'!$C$99:$M$194,11,FALSE)=0,"",VLOOKUP($C39,'Control Sample Data'!$C$99:$M$194,11,FALSE)))</f>
        <v/>
      </c>
    </row>
    <row r="40" spans="1:25" ht="15" customHeight="1">
      <c r="A40" s="133"/>
      <c r="B40" s="119" t="str">
        <f>IF(C19="","",VLOOKUP(C19,'Gene Table'!B$99:D$194,2,FALSE))</f>
        <v/>
      </c>
      <c r="C40" s="140" t="str">
        <f>IF('Choose Housekeeping Genes'!C19=0,"",'Choose Housekeeping Genes'!C19)</f>
        <v/>
      </c>
      <c r="D40" s="140" t="str">
        <f>IF($C19="","",IF(VLOOKUP($C19,'Test Sample Data'!$C$99:$M$194,2,FALSE)=0,"",VLOOKUP($C19,'Test Sample Data'!$C$99:$M$194,2,FALSE)))</f>
        <v/>
      </c>
      <c r="E40" s="140" t="str">
        <f>IF($C19="","",IF(VLOOKUP($C19,'Test Sample Data'!$C$99:$M$194,3,FALSE)=0,"",VLOOKUP($C19,'Test Sample Data'!$C$99:$M$194,3,FALSE)))</f>
        <v/>
      </c>
      <c r="F40" s="136" t="str">
        <f>IF($C19="","",IF(VLOOKUP($C19,'Test Sample Data'!$C$99:$M$194,4,FALSE)=0,"",VLOOKUP($C19,'Test Sample Data'!$C$99:$M$194,4,FALSE)))</f>
        <v/>
      </c>
      <c r="G40" s="136" t="str">
        <f>IF($C19="","",IF(VLOOKUP($C19,'Test Sample Data'!$C$99:$M$194,5,FALSE)=0,"",VLOOKUP($C19,'Test Sample Data'!$C$99:$M$194,5,FALSE)))</f>
        <v/>
      </c>
      <c r="H40" s="136" t="str">
        <f>IF($C19="","",IF(VLOOKUP($C19,'Test Sample Data'!$C$99:$M$194,6,FALSE)=0,"",VLOOKUP($C19,'Test Sample Data'!$C$99:$M$194,6,FALSE)))</f>
        <v/>
      </c>
      <c r="I40" s="136" t="str">
        <f>IF($C19="","",IF(VLOOKUP($C19,'Test Sample Data'!$C$99:$M$194,7,FALSE)=0,"",VLOOKUP($C19,'Test Sample Data'!$C$99:$M$194,7,FALSE)))</f>
        <v/>
      </c>
      <c r="J40" s="136" t="str">
        <f>IF($C19="","",IF(VLOOKUP($C19,'Test Sample Data'!$C$99:$M$194,8,FALSE)=0,"",VLOOKUP($C19,'Test Sample Data'!$C$99:$M$194,8,FALSE)))</f>
        <v/>
      </c>
      <c r="K40" s="136" t="str">
        <f>IF($C19="","",IF(VLOOKUP($C19,'Test Sample Data'!$C$99:$M$194,9,FALSE)=0,"",VLOOKUP($C19,'Test Sample Data'!$C$99:$M$194,9,FALSE)))</f>
        <v/>
      </c>
      <c r="L40" s="136" t="str">
        <f>IF($C19="","",IF(VLOOKUP($C19,'Test Sample Data'!$C$99:$M$194,10,FALSE)=0,"",VLOOKUP($C19,'Test Sample Data'!$C$99:$M$194,10,FALSE)))</f>
        <v/>
      </c>
      <c r="M40" s="136" t="str">
        <f>IF($C19="","",IF(VLOOKUP($C19,'Test Sample Data'!$C$99:$M$194,11,FALSE)=0,"",VLOOKUP($C19,'Test Sample Data'!$C$99:$M$194,11,FALSE)))</f>
        <v/>
      </c>
      <c r="N40" s="145" t="str">
        <f t="shared" si="4"/>
        <v/>
      </c>
      <c r="O40" s="30" t="str">
        <f>IF('Choose Housekeeping Genes'!C40=0,"",'Choose Housekeeping Genes'!C40)</f>
        <v/>
      </c>
      <c r="P40" s="136" t="str">
        <f>IF(C40="","",IF(VLOOKUP($C40,'Control Sample Data'!$C$99:$M$194,2,FALSE)=0,"",VLOOKUP($C40,'Control Sample Data'!$C$99:$M$194,2,FALSE)))</f>
        <v/>
      </c>
      <c r="Q40" s="136" t="str">
        <f>IF(C40="","",IF(VLOOKUP($C40,'Control Sample Data'!$C$99:$M$194,3,FALSE)=0,"",VLOOKUP($C40,'Control Sample Data'!$C$99:$M$194,3,FALSE)))</f>
        <v/>
      </c>
      <c r="R40" s="136" t="str">
        <f>IF(C40="","",IF(VLOOKUP($C40,'Control Sample Data'!$C$99:$M$194,4,FALSE)=0,"",VLOOKUP($C40,'Control Sample Data'!$C$99:$M$194,4,FALSE)))</f>
        <v/>
      </c>
      <c r="S40" s="136" t="str">
        <f>IF(C40="","",IF(VLOOKUP($C40,'Control Sample Data'!$C$99:$M$194,5,FALSE)=0,"",VLOOKUP($C40,'Control Sample Data'!$C$99:$M$194,5,FALSE)))</f>
        <v/>
      </c>
      <c r="T40" s="136" t="str">
        <f>IF(C40="","",IF(VLOOKUP($C40,'Control Sample Data'!$C$99:$M$194,6,FALSE)=0,"",VLOOKUP($C40,'Control Sample Data'!$C$99:$M$194,6,FALSE)))</f>
        <v/>
      </c>
      <c r="U40" s="136" t="str">
        <f>IF(C40="","",IF(VLOOKUP($C40,'Control Sample Data'!$C$99:$M$194,7,FALSE)=0,"",VLOOKUP($C40,'Control Sample Data'!$C$99:$M$194,7,FALSE)))</f>
        <v/>
      </c>
      <c r="V40" s="136" t="str">
        <f>IF(C40="","",IF(VLOOKUP($C40,'Control Sample Data'!$C$99:$M$194,8,FALSE)=0,"",VLOOKUP($C40,'Control Sample Data'!$C$99:$M$194,8,FALSE)))</f>
        <v/>
      </c>
      <c r="W40" s="136" t="str">
        <f>IF(C40="","",IF(VLOOKUP($C40,'Control Sample Data'!$C$99:$M$194,9,FALSE)=0,"",VLOOKUP($C40,'Control Sample Data'!$C$99:$M$194,9,FALSE)))</f>
        <v/>
      </c>
      <c r="X40" s="136" t="str">
        <f>IF(C40="","",IF(VLOOKUP($C40,'Control Sample Data'!$C$99:$M$194,10,FALSE)=0,"",VLOOKUP($C40,'Control Sample Data'!$C$99:$M$194,10,FALSE)))</f>
        <v/>
      </c>
      <c r="Y40" s="136" t="str">
        <f>IF(C40="","",IF(VLOOKUP($C40,'Control Sample Data'!$C$99:$M$194,11,FALSE)=0,"",VLOOKUP($C40,'Control Sample Data'!$C$99:$M$194,11,FALSE)))</f>
        <v/>
      </c>
    </row>
    <row r="41" spans="1:25" ht="15" customHeight="1">
      <c r="A41" s="133"/>
      <c r="B41" s="119" t="str">
        <f>IF(C20="","",VLOOKUP(C20,'Gene Table'!B$99:D$194,2,FALSE))</f>
        <v/>
      </c>
      <c r="C41" s="140" t="str">
        <f>IF('Choose Housekeeping Genes'!C20=0,"",'Choose Housekeeping Genes'!C20)</f>
        <v/>
      </c>
      <c r="D41" s="140" t="str">
        <f>IF($C20="","",IF(VLOOKUP($C20,'Test Sample Data'!$C$99:$M$194,2,FALSE)=0,"",VLOOKUP($C20,'Test Sample Data'!$C$99:$M$194,2,FALSE)))</f>
        <v/>
      </c>
      <c r="E41" s="140" t="str">
        <f>IF($C20="","",IF(VLOOKUP($C20,'Test Sample Data'!$C$99:$M$194,3,FALSE)=0,"",VLOOKUP($C20,'Test Sample Data'!$C$99:$M$194,3,FALSE)))</f>
        <v/>
      </c>
      <c r="F41" s="136" t="str">
        <f>IF($C20="","",IF(VLOOKUP($C20,'Test Sample Data'!$C$99:$M$194,4,FALSE)=0,"",VLOOKUP($C20,'Test Sample Data'!$C$99:$M$194,4,FALSE)))</f>
        <v/>
      </c>
      <c r="G41" s="136" t="str">
        <f>IF($C20="","",IF(VLOOKUP($C20,'Test Sample Data'!$C$99:$M$194,5,FALSE)=0,"",VLOOKUP($C20,'Test Sample Data'!$C$99:$M$194,5,FALSE)))</f>
        <v/>
      </c>
      <c r="H41" s="136" t="str">
        <f>IF($C20="","",IF(VLOOKUP($C20,'Test Sample Data'!$C$99:$M$194,6,FALSE)=0,"",VLOOKUP($C20,'Test Sample Data'!$C$99:$M$194,6,FALSE)))</f>
        <v/>
      </c>
      <c r="I41" s="136" t="str">
        <f>IF($C20="","",IF(VLOOKUP($C20,'Test Sample Data'!$C$99:$M$194,7,FALSE)=0,"",VLOOKUP($C20,'Test Sample Data'!$C$99:$M$194,7,FALSE)))</f>
        <v/>
      </c>
      <c r="J41" s="136" t="str">
        <f>IF($C20="","",IF(VLOOKUP($C20,'Test Sample Data'!$C$99:$M$194,8,FALSE)=0,"",VLOOKUP($C20,'Test Sample Data'!$C$99:$M$194,8,FALSE)))</f>
        <v/>
      </c>
      <c r="K41" s="136" t="str">
        <f>IF($C20="","",IF(VLOOKUP($C20,'Test Sample Data'!$C$99:$M$194,9,FALSE)=0,"",VLOOKUP($C20,'Test Sample Data'!$C$99:$M$194,9,FALSE)))</f>
        <v/>
      </c>
      <c r="L41" s="136" t="str">
        <f>IF($C20="","",IF(VLOOKUP($C20,'Test Sample Data'!$C$99:$M$194,10,FALSE)=0,"",VLOOKUP($C20,'Test Sample Data'!$C$99:$M$194,10,FALSE)))</f>
        <v/>
      </c>
      <c r="M41" s="136" t="str">
        <f>IF($C20="","",IF(VLOOKUP($C20,'Test Sample Data'!$C$99:$M$194,11,FALSE)=0,"",VLOOKUP($C20,'Test Sample Data'!$C$99:$M$194,11,FALSE)))</f>
        <v/>
      </c>
      <c r="N41" s="145" t="str">
        <f t="shared" si="4"/>
        <v/>
      </c>
      <c r="O41" s="30" t="str">
        <f>IF('Choose Housekeeping Genes'!C41=0,"",'Choose Housekeeping Genes'!C41)</f>
        <v/>
      </c>
      <c r="P41" s="136" t="str">
        <f>IF(C41="","",IF(VLOOKUP($C41,'Control Sample Data'!$C$99:$M$194,2,FALSE)=0,"",VLOOKUP($C41,'Control Sample Data'!$C$99:$M$194,2,FALSE)))</f>
        <v/>
      </c>
      <c r="Q41" s="136" t="str">
        <f>IF(C41="","",IF(VLOOKUP($C41,'Control Sample Data'!$C$99:$M$194,3,FALSE)=0,"",VLOOKUP($C41,'Control Sample Data'!$C$99:$M$194,3,FALSE)))</f>
        <v/>
      </c>
      <c r="R41" s="136" t="str">
        <f>IF(C41="","",IF(VLOOKUP($C41,'Control Sample Data'!$C$99:$M$194,4,FALSE)=0,"",VLOOKUP($C41,'Control Sample Data'!$C$99:$M$194,4,FALSE)))</f>
        <v/>
      </c>
      <c r="S41" s="136" t="str">
        <f>IF(C41="","",IF(VLOOKUP($C41,'Control Sample Data'!$C$99:$M$194,5,FALSE)=0,"",VLOOKUP($C41,'Control Sample Data'!$C$99:$M$194,5,FALSE)))</f>
        <v/>
      </c>
      <c r="T41" s="136" t="str">
        <f>IF(C41="","",IF(VLOOKUP($C41,'Control Sample Data'!$C$99:$M$194,6,FALSE)=0,"",VLOOKUP($C41,'Control Sample Data'!$C$99:$M$194,6,FALSE)))</f>
        <v/>
      </c>
      <c r="U41" s="136" t="str">
        <f>IF(C41="","",IF(VLOOKUP($C41,'Control Sample Data'!$C$99:$M$194,7,FALSE)=0,"",VLOOKUP($C41,'Control Sample Data'!$C$99:$M$194,7,FALSE)))</f>
        <v/>
      </c>
      <c r="V41" s="136" t="str">
        <f>IF(C41="","",IF(VLOOKUP($C41,'Control Sample Data'!$C$99:$M$194,8,FALSE)=0,"",VLOOKUP($C41,'Control Sample Data'!$C$99:$M$194,8,FALSE)))</f>
        <v/>
      </c>
      <c r="W41" s="136" t="str">
        <f>IF(C41="","",IF(VLOOKUP($C41,'Control Sample Data'!$C$99:$M$194,9,FALSE)=0,"",VLOOKUP($C41,'Control Sample Data'!$C$99:$M$194,9,FALSE)))</f>
        <v/>
      </c>
      <c r="X41" s="136" t="str">
        <f>IF(C41="","",IF(VLOOKUP($C41,'Control Sample Data'!$C$99:$M$194,10,FALSE)=0,"",VLOOKUP($C41,'Control Sample Data'!$C$99:$M$194,10,FALSE)))</f>
        <v/>
      </c>
      <c r="Y41" s="136" t="str">
        <f>IF(C41="","",IF(VLOOKUP($C41,'Control Sample Data'!$C$99:$M$194,11,FALSE)=0,"",VLOOKUP($C41,'Control Sample Data'!$C$99:$M$194,11,FALSE)))</f>
        <v/>
      </c>
    </row>
    <row r="42" spans="1:25" ht="15" customHeight="1">
      <c r="A42" s="133"/>
      <c r="B42" s="119" t="str">
        <f>IF(C21="","",VLOOKUP(C21,'Gene Table'!B$99:D$194,2,FALSE))</f>
        <v/>
      </c>
      <c r="C42" s="140" t="str">
        <f>IF('Choose Housekeeping Genes'!C21=0,"",'Choose Housekeeping Genes'!C21)</f>
        <v/>
      </c>
      <c r="D42" s="140" t="str">
        <f>IF($C21="","",IF(VLOOKUP($C21,'Test Sample Data'!$C$99:$M$194,2,FALSE)=0,"",VLOOKUP($C21,'Test Sample Data'!$C$99:$M$194,2,FALSE)))</f>
        <v/>
      </c>
      <c r="E42" s="140" t="str">
        <f>IF($C21="","",IF(VLOOKUP($C21,'Test Sample Data'!$C$99:$M$194,3,FALSE)=0,"",VLOOKUP($C21,'Test Sample Data'!$C$99:$M$194,3,FALSE)))</f>
        <v/>
      </c>
      <c r="F42" s="136" t="str">
        <f>IF($C21="","",IF(VLOOKUP($C21,'Test Sample Data'!$C$99:$M$194,4,FALSE)=0,"",VLOOKUP($C21,'Test Sample Data'!$C$99:$M$194,4,FALSE)))</f>
        <v/>
      </c>
      <c r="G42" s="136" t="str">
        <f>IF($C21="","",IF(VLOOKUP($C21,'Test Sample Data'!$C$99:$M$194,5,FALSE)=0,"",VLOOKUP($C21,'Test Sample Data'!$C$99:$M$194,5,FALSE)))</f>
        <v/>
      </c>
      <c r="H42" s="136" t="str">
        <f>IF($C21="","",IF(VLOOKUP($C21,'Test Sample Data'!$C$99:$M$194,6,FALSE)=0,"",VLOOKUP($C21,'Test Sample Data'!$C$99:$M$194,6,FALSE)))</f>
        <v/>
      </c>
      <c r="I42" s="136" t="str">
        <f>IF($C21="","",IF(VLOOKUP($C21,'Test Sample Data'!$C$99:$M$194,7,FALSE)=0,"",VLOOKUP($C21,'Test Sample Data'!$C$99:$M$194,7,FALSE)))</f>
        <v/>
      </c>
      <c r="J42" s="136" t="str">
        <f>IF($C21="","",IF(VLOOKUP($C21,'Test Sample Data'!$C$99:$M$194,8,FALSE)=0,"",VLOOKUP($C21,'Test Sample Data'!$C$99:$M$194,8,FALSE)))</f>
        <v/>
      </c>
      <c r="K42" s="136" t="str">
        <f>IF($C21="","",IF(VLOOKUP($C21,'Test Sample Data'!$C$99:$M$194,9,FALSE)=0,"",VLOOKUP($C21,'Test Sample Data'!$C$99:$M$194,9,FALSE)))</f>
        <v/>
      </c>
      <c r="L42" s="136" t="str">
        <f>IF($C21="","",IF(VLOOKUP($C21,'Test Sample Data'!$C$99:$M$194,10,FALSE)=0,"",VLOOKUP($C21,'Test Sample Data'!$C$99:$M$194,10,FALSE)))</f>
        <v/>
      </c>
      <c r="M42" s="136" t="str">
        <f>IF($C21="","",IF(VLOOKUP($C21,'Test Sample Data'!$C$99:$M$194,11,FALSE)=0,"",VLOOKUP($C21,'Test Sample Data'!$C$99:$M$194,11,FALSE)))</f>
        <v/>
      </c>
      <c r="N42" s="145" t="str">
        <f t="shared" si="4"/>
        <v/>
      </c>
      <c r="O42" s="30" t="str">
        <f>IF('Choose Housekeeping Genes'!C42=0,"",'Choose Housekeeping Genes'!C42)</f>
        <v/>
      </c>
      <c r="P42" s="136" t="str">
        <f>IF(C42="","",IF(VLOOKUP($C42,'Control Sample Data'!$C$99:$M$194,2,FALSE)=0,"",VLOOKUP($C42,'Control Sample Data'!$C$99:$M$194,2,FALSE)))</f>
        <v/>
      </c>
      <c r="Q42" s="136" t="str">
        <f>IF(C42="","",IF(VLOOKUP($C42,'Control Sample Data'!$C$99:$M$194,3,FALSE)=0,"",VLOOKUP($C42,'Control Sample Data'!$C$99:$M$194,3,FALSE)))</f>
        <v/>
      </c>
      <c r="R42" s="136" t="str">
        <f>IF(C42="","",IF(VLOOKUP($C42,'Control Sample Data'!$C$99:$M$194,4,FALSE)=0,"",VLOOKUP($C42,'Control Sample Data'!$C$99:$M$194,4,FALSE)))</f>
        <v/>
      </c>
      <c r="S42" s="136" t="str">
        <f>IF(C42="","",IF(VLOOKUP($C42,'Control Sample Data'!$C$99:$M$194,5,FALSE)=0,"",VLOOKUP($C42,'Control Sample Data'!$C$99:$M$194,5,FALSE)))</f>
        <v/>
      </c>
      <c r="T42" s="136" t="str">
        <f>IF(C42="","",IF(VLOOKUP($C42,'Control Sample Data'!$C$99:$M$194,6,FALSE)=0,"",VLOOKUP($C42,'Control Sample Data'!$C$99:$M$194,6,FALSE)))</f>
        <v/>
      </c>
      <c r="U42" s="136" t="str">
        <f>IF(C42="","",IF(VLOOKUP($C42,'Control Sample Data'!$C$99:$M$194,7,FALSE)=0,"",VLOOKUP($C42,'Control Sample Data'!$C$99:$M$194,7,FALSE)))</f>
        <v/>
      </c>
      <c r="V42" s="136" t="str">
        <f>IF(C42="","",IF(VLOOKUP($C42,'Control Sample Data'!$C$99:$M$194,8,FALSE)=0,"",VLOOKUP($C42,'Control Sample Data'!$C$99:$M$194,8,FALSE)))</f>
        <v/>
      </c>
      <c r="W42" s="136" t="str">
        <f>IF(C42="","",IF(VLOOKUP($C42,'Control Sample Data'!$C$99:$M$194,9,FALSE)=0,"",VLOOKUP($C42,'Control Sample Data'!$C$99:$M$194,9,FALSE)))</f>
        <v/>
      </c>
      <c r="X42" s="136" t="str">
        <f>IF(C42="","",IF(VLOOKUP($C42,'Control Sample Data'!$C$99:$M$194,10,FALSE)=0,"",VLOOKUP($C42,'Control Sample Data'!$C$99:$M$194,10,FALSE)))</f>
        <v/>
      </c>
      <c r="Y42" s="136" t="str">
        <f>IF(C42="","",IF(VLOOKUP($C42,'Control Sample Data'!$C$99:$M$194,11,FALSE)=0,"",VLOOKUP($C42,'Control Sample Data'!$C$99:$M$194,11,FALSE)))</f>
        <v/>
      </c>
    </row>
    <row r="43" spans="1:25" ht="15" customHeight="1">
      <c r="A43" s="133"/>
      <c r="B43" s="119" t="str">
        <f>IF(C22="","",VLOOKUP(C22,'Gene Table'!B$99:D$194,2,FALSE))</f>
        <v/>
      </c>
      <c r="C43" s="140" t="str">
        <f>IF('Choose Housekeeping Genes'!C22=0,"",'Choose Housekeeping Genes'!C22)</f>
        <v/>
      </c>
      <c r="D43" s="140" t="str">
        <f>IF($C22="","",IF(VLOOKUP($C22,'Test Sample Data'!$C$99:$M$194,2,FALSE)=0,"",VLOOKUP($C22,'Test Sample Data'!$C$99:$M$194,2,FALSE)))</f>
        <v/>
      </c>
      <c r="E43" s="140" t="str">
        <f>IF($C22="","",IF(VLOOKUP($C22,'Test Sample Data'!$C$99:$M$194,3,FALSE)=0,"",VLOOKUP($C22,'Test Sample Data'!$C$99:$M$194,3,FALSE)))</f>
        <v/>
      </c>
      <c r="F43" s="141" t="str">
        <f>IF($C22="","",IF(VLOOKUP($C22,'Test Sample Data'!$C$99:$M$194,4,FALSE)=0,"",VLOOKUP($C22,'Test Sample Data'!$C$99:$M$194,4,FALSE)))</f>
        <v/>
      </c>
      <c r="G43" s="141" t="str">
        <f>IF($C22="","",IF(VLOOKUP($C22,'Test Sample Data'!$C$99:$M$194,5,FALSE)=0,"",VLOOKUP($C22,'Test Sample Data'!$C$99:$M$194,5,FALSE)))</f>
        <v/>
      </c>
      <c r="H43" s="141" t="str">
        <f>IF($C22="","",IF(VLOOKUP($C22,'Test Sample Data'!$C$99:$M$194,6,FALSE)=0,"",VLOOKUP($C22,'Test Sample Data'!$C$99:$M$194,6,FALSE)))</f>
        <v/>
      </c>
      <c r="I43" s="141" t="str">
        <f>IF($C22="","",IF(VLOOKUP($C22,'Test Sample Data'!$C$99:$M$194,7,FALSE)=0,"",VLOOKUP($C22,'Test Sample Data'!$C$99:$M$194,7,FALSE)))</f>
        <v/>
      </c>
      <c r="J43" s="141" t="str">
        <f>IF($C22="","",IF(VLOOKUP($C22,'Test Sample Data'!$C$99:$M$194,8,FALSE)=0,"",VLOOKUP($C22,'Test Sample Data'!$C$99:$M$194,8,FALSE)))</f>
        <v/>
      </c>
      <c r="K43" s="141" t="str">
        <f>IF($C22="","",IF(VLOOKUP($C22,'Test Sample Data'!$C$99:$M$194,9,FALSE)=0,"",VLOOKUP($C22,'Test Sample Data'!$C$99:$M$194,9,FALSE)))</f>
        <v/>
      </c>
      <c r="L43" s="141" t="str">
        <f>IF($C22="","",IF(VLOOKUP($C22,'Test Sample Data'!$C$99:$M$194,10,FALSE)=0,"",VLOOKUP($C22,'Test Sample Data'!$C$99:$M$194,10,FALSE)))</f>
        <v/>
      </c>
      <c r="M43" s="136" t="str">
        <f>IF($C22="","",IF(VLOOKUP($C22,'Test Sample Data'!$C$99:$M$194,11,FALSE)=0,"",VLOOKUP($C22,'Test Sample Data'!$C$99:$M$194,11,FALSE)))</f>
        <v/>
      </c>
      <c r="N43" s="145" t="str">
        <f t="shared" si="4"/>
        <v/>
      </c>
      <c r="O43" s="30" t="str">
        <f>IF('Choose Housekeeping Genes'!C43=0,"",'Choose Housekeeping Genes'!C43)</f>
        <v/>
      </c>
      <c r="P43" s="136" t="str">
        <f>IF(C43="","",IF(VLOOKUP($C43,'Control Sample Data'!$C$99:$M$194,2,FALSE)=0,"",VLOOKUP($C43,'Control Sample Data'!$C$99:$M$194,2,FALSE)))</f>
        <v/>
      </c>
      <c r="Q43" s="136" t="str">
        <f>IF(C43="","",IF(VLOOKUP($C43,'Control Sample Data'!$C$99:$M$194,3,FALSE)=0,"",VLOOKUP($C43,'Control Sample Data'!$C$99:$M$194,3,FALSE)))</f>
        <v/>
      </c>
      <c r="R43" s="136" t="str">
        <f>IF(C43="","",IF(VLOOKUP($C43,'Control Sample Data'!$C$99:$M$194,4,FALSE)=0,"",VLOOKUP($C43,'Control Sample Data'!$C$99:$M$194,4,FALSE)))</f>
        <v/>
      </c>
      <c r="S43" s="136" t="str">
        <f>IF(C43="","",IF(VLOOKUP($C43,'Control Sample Data'!$C$99:$M$194,5,FALSE)=0,"",VLOOKUP($C43,'Control Sample Data'!$C$99:$M$194,5,FALSE)))</f>
        <v/>
      </c>
      <c r="T43" s="136" t="str">
        <f>IF(C43="","",IF(VLOOKUP($C43,'Control Sample Data'!$C$99:$M$194,6,FALSE)=0,"",VLOOKUP($C43,'Control Sample Data'!$C$99:$M$194,6,FALSE)))</f>
        <v/>
      </c>
      <c r="U43" s="136" t="str">
        <f>IF(C43="","",IF(VLOOKUP($C43,'Control Sample Data'!$C$99:$M$194,7,FALSE)=0,"",VLOOKUP($C43,'Control Sample Data'!$C$99:$M$194,7,FALSE)))</f>
        <v/>
      </c>
      <c r="V43" s="136" t="str">
        <f>IF(C43="","",IF(VLOOKUP($C43,'Control Sample Data'!$C$99:$M$194,8,FALSE)=0,"",VLOOKUP($C43,'Control Sample Data'!$C$99:$M$194,8,FALSE)))</f>
        <v/>
      </c>
      <c r="W43" s="136" t="str">
        <f>IF(C43="","",IF(VLOOKUP($C43,'Control Sample Data'!$C$99:$M$194,9,FALSE)=0,"",VLOOKUP($C43,'Control Sample Data'!$C$99:$M$194,9,FALSE)))</f>
        <v/>
      </c>
      <c r="X43" s="136" t="str">
        <f>IF(C43="","",IF(VLOOKUP($C43,'Control Sample Data'!$C$99:$M$194,10,FALSE)=0,"",VLOOKUP($C43,'Control Sample Data'!$C$99:$M$194,10,FALSE)))</f>
        <v/>
      </c>
      <c r="Y43" s="136" t="str">
        <f>IF(C43="","",IF(VLOOKUP($C43,'Control Sample Data'!$C$99:$M$194,11,FALSE)=0,"",VLOOKUP($C43,'Control Sample Data'!$C$99:$M$194,11,FALSE)))</f>
        <v/>
      </c>
    </row>
    <row r="44" spans="1:25" ht="15" customHeight="1">
      <c r="A44" s="133"/>
      <c r="B44" s="142" t="s">
        <v>653</v>
      </c>
      <c r="C44" s="138"/>
      <c r="D44" s="139" t="str">
        <f>IF(ISERROR(AVERAGE(D24:D43)),"",AVERAGE(D24:D43))</f>
        <v/>
      </c>
      <c r="E44" s="139" t="str">
        <f aca="true" t="shared" si="5" ref="E44:M44">IF(ISERROR(AVERAGE(E24:E43)),"",AVERAGE(E24:E43))</f>
        <v/>
      </c>
      <c r="F44" s="139" t="str">
        <f t="shared" si="5"/>
        <v/>
      </c>
      <c r="G44" s="139" t="str">
        <f t="shared" si="5"/>
        <v/>
      </c>
      <c r="H44" s="139" t="str">
        <f t="shared" si="5"/>
        <v/>
      </c>
      <c r="I44" s="139" t="str">
        <f t="shared" si="5"/>
        <v/>
      </c>
      <c r="J44" s="139" t="str">
        <f t="shared" si="5"/>
        <v/>
      </c>
      <c r="K44" s="139" t="str">
        <f t="shared" si="5"/>
        <v/>
      </c>
      <c r="L44" s="139" t="str">
        <f t="shared" si="5"/>
        <v/>
      </c>
      <c r="M44" s="146" t="str">
        <f t="shared" si="5"/>
        <v/>
      </c>
      <c r="N44" s="142" t="s">
        <v>653</v>
      </c>
      <c r="O44" s="138"/>
      <c r="P44" s="139" t="str">
        <f>IF(ISERROR(AVERAGE(P24:P43)),"",AVERAGE(P24:P43))</f>
        <v/>
      </c>
      <c r="Q44" s="139" t="str">
        <f aca="true" t="shared" si="6" ref="Q44:Y44">IF(ISERROR(AVERAGE(Q24:Q43)),"",AVERAGE(Q24:Q43))</f>
        <v/>
      </c>
      <c r="R44" s="139" t="str">
        <f t="shared" si="6"/>
        <v/>
      </c>
      <c r="S44" s="139" t="str">
        <f t="shared" si="6"/>
        <v/>
      </c>
      <c r="T44" s="139" t="str">
        <f t="shared" si="6"/>
        <v/>
      </c>
      <c r="U44" s="139" t="str">
        <f t="shared" si="6"/>
        <v/>
      </c>
      <c r="V44" s="139" t="str">
        <f t="shared" si="6"/>
        <v/>
      </c>
      <c r="W44" s="139" t="str">
        <f t="shared" si="6"/>
        <v/>
      </c>
      <c r="X44" s="139" t="str">
        <f t="shared" si="6"/>
        <v/>
      </c>
      <c r="Y44" s="146" t="str">
        <f t="shared" si="6"/>
        <v/>
      </c>
    </row>
    <row r="120" ht="15" customHeight="1">
      <c r="A120" s="149"/>
    </row>
    <row r="121" ht="15" customHeight="1">
      <c r="A121" s="149"/>
    </row>
    <row r="122" ht="15" customHeight="1">
      <c r="A122" s="149"/>
    </row>
    <row r="123" ht="15" customHeight="1">
      <c r="A123" s="149"/>
    </row>
    <row r="124" ht="15" customHeight="1">
      <c r="A124" s="149"/>
    </row>
    <row r="125" ht="15" customHeight="1">
      <c r="A125" s="149"/>
    </row>
    <row r="126" ht="15" customHeight="1">
      <c r="A126" s="149"/>
    </row>
    <row r="127" ht="15" customHeight="1">
      <c r="A127" s="149"/>
    </row>
    <row r="128" ht="15" customHeight="1">
      <c r="A128" s="149"/>
    </row>
    <row r="129" ht="15" customHeight="1">
      <c r="A129" s="149"/>
    </row>
    <row r="130" ht="15" customHeight="1">
      <c r="A130" s="149"/>
    </row>
    <row r="131" ht="15" customHeight="1">
      <c r="A131" s="149"/>
    </row>
  </sheetData>
  <mergeCells count="13">
    <mergeCell ref="D1:M1"/>
    <mergeCell ref="P1:Y1"/>
    <mergeCell ref="B23:C23"/>
    <mergeCell ref="N23:O23"/>
    <mergeCell ref="B44:C44"/>
    <mergeCell ref="N44:O44"/>
    <mergeCell ref="A1:A2"/>
    <mergeCell ref="A3:A23"/>
    <mergeCell ref="A24:A44"/>
    <mergeCell ref="B1:B2"/>
    <mergeCell ref="C1:C2"/>
    <mergeCell ref="N1:N2"/>
    <mergeCell ref="O1:O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R69"/>
  <sheetViews>
    <sheetView workbookViewId="0" topLeftCell="A1">
      <pane ySplit="2" topLeftCell="A3" activePane="bottomLeft" state="frozen"/>
      <selection pane="bottomLeft" activeCell="F69" sqref="F69"/>
    </sheetView>
  </sheetViews>
  <sheetFormatPr defaultColWidth="9.00390625" defaultRowHeight="15" customHeight="1"/>
  <cols>
    <col min="1" max="1" width="26.421875" style="0" customWidth="1"/>
    <col min="3" max="11" width="7.7109375" style="0" customWidth="1"/>
    <col min="12" max="13" width="14.7109375" style="0" customWidth="1"/>
  </cols>
  <sheetData>
    <row r="1" spans="1:13" ht="15" customHeight="1">
      <c r="A1" s="95" t="s">
        <v>654</v>
      </c>
      <c r="B1" s="96"/>
      <c r="C1" s="96"/>
      <c r="D1" s="96"/>
      <c r="E1" s="96"/>
      <c r="F1" s="96"/>
      <c r="G1" s="96"/>
      <c r="H1" s="97"/>
      <c r="I1" s="29" t="s">
        <v>655</v>
      </c>
      <c r="J1" s="42"/>
      <c r="K1" s="42"/>
      <c r="L1" s="119" t="str">
        <f>Results!F2</f>
        <v>Test Sample</v>
      </c>
      <c r="M1" s="23"/>
    </row>
    <row r="2" spans="1:13" s="59" customFormat="1" ht="15" customHeight="1">
      <c r="A2" s="98" t="s">
        <v>656</v>
      </c>
      <c r="B2" s="99"/>
      <c r="C2" s="99" t="str">
        <f>'Gene Table'!D1</f>
        <v>QG072</v>
      </c>
      <c r="D2" s="100"/>
      <c r="E2" s="101"/>
      <c r="F2" s="102"/>
      <c r="G2" s="102"/>
      <c r="H2" s="103"/>
      <c r="I2" s="29" t="s">
        <v>657</v>
      </c>
      <c r="J2" s="42"/>
      <c r="K2" s="42"/>
      <c r="L2" s="119" t="str">
        <f>Results!G2</f>
        <v>Control Sample</v>
      </c>
      <c r="M2" s="119"/>
    </row>
    <row r="3" spans="1:13" s="59" customFormat="1" ht="15" customHeight="1">
      <c r="A3" s="104"/>
      <c r="B3" s="105"/>
      <c r="C3" s="105"/>
      <c r="D3" s="105"/>
      <c r="E3" s="105"/>
      <c r="F3" s="105"/>
      <c r="G3" s="105"/>
      <c r="H3" s="105"/>
      <c r="I3" s="105"/>
      <c r="J3" s="105"/>
      <c r="K3" s="105"/>
      <c r="L3" s="105"/>
      <c r="M3" s="120"/>
    </row>
    <row r="4" spans="1:13" s="59" customFormat="1" ht="15" customHeight="1">
      <c r="A4" s="106" t="s">
        <v>658</v>
      </c>
      <c r="B4" s="107"/>
      <c r="C4" s="108" t="s">
        <v>659</v>
      </c>
      <c r="D4" s="109">
        <v>3</v>
      </c>
      <c r="E4" s="110"/>
      <c r="F4" s="111"/>
      <c r="G4" s="111"/>
      <c r="H4" s="111"/>
      <c r="I4" s="111"/>
      <c r="J4" s="111"/>
      <c r="K4" s="111"/>
      <c r="L4" s="111"/>
      <c r="M4" s="121"/>
    </row>
    <row r="5" spans="1:13" s="59" customFormat="1" ht="15" customHeight="1">
      <c r="A5" s="104"/>
      <c r="B5" s="105"/>
      <c r="C5" s="105"/>
      <c r="D5" s="105"/>
      <c r="E5" s="105"/>
      <c r="F5" s="105"/>
      <c r="G5" s="105"/>
      <c r="H5" s="105"/>
      <c r="I5" s="105"/>
      <c r="J5" s="105"/>
      <c r="K5" s="105"/>
      <c r="L5" s="105"/>
      <c r="M5" s="120"/>
    </row>
    <row r="6" spans="1:18" s="59" customFormat="1" ht="15" customHeight="1">
      <c r="A6" s="98" t="str">
        <f>'Gene Table'!A3</f>
        <v>Plate 1</v>
      </c>
      <c r="B6" s="96"/>
      <c r="C6" s="96"/>
      <c r="D6" s="96"/>
      <c r="E6" s="96"/>
      <c r="F6" s="96"/>
      <c r="G6" s="96"/>
      <c r="H6" s="96"/>
      <c r="I6" s="96"/>
      <c r="J6" s="96"/>
      <c r="K6" s="96"/>
      <c r="L6" s="96"/>
      <c r="M6" s="97"/>
      <c r="N6" s="122"/>
      <c r="O6" s="122"/>
      <c r="P6" s="122"/>
      <c r="Q6" s="122"/>
      <c r="R6" s="122"/>
    </row>
    <row r="7" spans="1:13" ht="15" customHeight="1">
      <c r="A7" s="112" t="s">
        <v>660</v>
      </c>
      <c r="B7" s="96"/>
      <c r="C7" s="96"/>
      <c r="D7" s="96"/>
      <c r="E7" s="96"/>
      <c r="F7" s="96"/>
      <c r="G7" s="96"/>
      <c r="H7" s="96"/>
      <c r="I7" s="96"/>
      <c r="J7" s="96"/>
      <c r="K7" s="96"/>
      <c r="L7" s="96"/>
      <c r="M7" s="97"/>
    </row>
    <row r="8" spans="1:13" ht="15" customHeight="1">
      <c r="A8" s="61" t="str">
        <f>L1</f>
        <v>Test Sample</v>
      </c>
      <c r="B8" s="61"/>
      <c r="C8" s="61"/>
      <c r="D8" s="61"/>
      <c r="E8" s="61"/>
      <c r="F8" s="61"/>
      <c r="G8" s="61"/>
      <c r="H8" s="61"/>
      <c r="I8" s="61"/>
      <c r="J8" s="61"/>
      <c r="K8" s="61"/>
      <c r="L8" s="61"/>
      <c r="M8" s="61"/>
    </row>
    <row r="9" spans="1:13" ht="15" customHeight="1">
      <c r="A9" s="61" t="s">
        <v>631</v>
      </c>
      <c r="B9" s="61" t="s">
        <v>636</v>
      </c>
      <c r="C9" s="61" t="s">
        <v>637</v>
      </c>
      <c r="D9" s="61" t="s">
        <v>638</v>
      </c>
      <c r="E9" s="61" t="s">
        <v>639</v>
      </c>
      <c r="F9" s="61" t="s">
        <v>640</v>
      </c>
      <c r="G9" s="61" t="s">
        <v>641</v>
      </c>
      <c r="H9" s="61" t="s">
        <v>642</v>
      </c>
      <c r="I9" s="61" t="s">
        <v>643</v>
      </c>
      <c r="J9" s="61" t="s">
        <v>644</v>
      </c>
      <c r="K9" s="61" t="s">
        <v>645</v>
      </c>
      <c r="L9" s="74" t="s">
        <v>661</v>
      </c>
      <c r="M9" s="123" t="s">
        <v>662</v>
      </c>
    </row>
    <row r="10" spans="1:13" ht="15" customHeight="1">
      <c r="A10" s="61" t="s">
        <v>663</v>
      </c>
      <c r="B10" s="113" t="str">
        <f>IF(ISERROR(AVERAGE(Calculations!D98:D99)),"",AVERAGE(Calculations!D98:D99))</f>
        <v/>
      </c>
      <c r="C10" s="113" t="str">
        <f>IF(ISERROR(AVERAGE(Calculations!E98:E99)),"",AVERAGE(Calculations!E98:E99))</f>
        <v/>
      </c>
      <c r="D10" s="113" t="str">
        <f>IF(ISERROR(AVERAGE(Calculations!F98:F99)),"",AVERAGE(Calculations!F98:F99))</f>
        <v/>
      </c>
      <c r="E10" s="113" t="str">
        <f>IF(ISERROR(AVERAGE(Calculations!G98:G99)),"",AVERAGE(Calculations!G98:G99))</f>
        <v/>
      </c>
      <c r="F10" s="113" t="str">
        <f>IF(ISERROR(AVERAGE(Calculations!H98:H99)),"",AVERAGE(Calculations!H98:H99))</f>
        <v/>
      </c>
      <c r="G10" s="113" t="str">
        <f>IF(ISERROR(AVERAGE(Calculations!I98:I99)),"",AVERAGE(Calculations!I98:I99))</f>
        <v/>
      </c>
      <c r="H10" s="113" t="str">
        <f>IF(ISERROR(AVERAGE(Calculations!J98:J99)),"",AVERAGE(Calculations!J98:J99))</f>
        <v/>
      </c>
      <c r="I10" s="113" t="str">
        <f>IF(ISERROR(AVERAGE(Calculations!K98:K99)),"",AVERAGE(Calculations!K98:K99))</f>
        <v/>
      </c>
      <c r="J10" s="113" t="str">
        <f>IF(ISERROR(AVERAGE(Calculations!L98:L99)),"",AVERAGE(Calculations!L98:L99))</f>
        <v/>
      </c>
      <c r="K10" s="113" t="str">
        <f>IF(ISERROR(AVERAGE(Calculations!M98:M99)),"",AVERAGE(Calculations!M98:M99))</f>
        <v/>
      </c>
      <c r="L10" s="124" t="e">
        <f aca="true" t="shared" si="0" ref="L10:L13">AVERAGE(B10:K10)</f>
        <v>#DIV/0!</v>
      </c>
      <c r="M10" s="124" t="e">
        <f>STDEV(B10:K10)</f>
        <v>#DIV/0!</v>
      </c>
    </row>
    <row r="11" spans="1:13" ht="15" customHeight="1">
      <c r="A11" s="74" t="s">
        <v>664</v>
      </c>
      <c r="B11" s="113" t="str">
        <f>IF(ISERROR(STDEV(Calculations!D98:D99)),"",STDEV(Calculations!D98:D99))</f>
        <v/>
      </c>
      <c r="C11" s="113" t="str">
        <f>IF(ISERROR(STDEV(Calculations!E98:E99)),"",STDEV(Calculations!E98:E99))</f>
        <v/>
      </c>
      <c r="D11" s="113" t="str">
        <f>IF(ISERROR(STDEV(Calculations!F98:F99)),"",STDEV(Calculations!F98:F99))</f>
        <v/>
      </c>
      <c r="E11" s="113" t="str">
        <f>IF(ISERROR(STDEV(Calculations!G98:G99)),"",STDEV(Calculations!G98:G99))</f>
        <v/>
      </c>
      <c r="F11" s="113" t="str">
        <f>IF(ISERROR(STDEV(Calculations!H98:H99)),"",STDEV(Calculations!H98:H99))</f>
        <v/>
      </c>
      <c r="G11" s="113" t="str">
        <f>IF(ISERROR(STDEV(Calculations!I98:I99)),"",STDEV(Calculations!I98:I99))</f>
        <v/>
      </c>
      <c r="H11" s="113" t="str">
        <f>IF(ISERROR(STDEV(Calculations!J98:J99)),"",STDEV(Calculations!J98:J99))</f>
        <v/>
      </c>
      <c r="I11" s="113" t="str">
        <f>IF(ISERROR(STDEV(Calculations!K98:K99)),"",STDEV(Calculations!K98:K99))</f>
        <v/>
      </c>
      <c r="J11" s="113" t="str">
        <f>IF(ISERROR(STDEV(Calculations!L98:L99)),"",STDEV(Calculations!L98:L99))</f>
        <v/>
      </c>
      <c r="K11" s="113" t="str">
        <f>IF(ISERROR(STDEV(Calculations!M98:M99)),"",STDEV(Calculations!M98:M99))</f>
        <v/>
      </c>
      <c r="L11" s="124" t="e">
        <f t="shared" si="0"/>
        <v>#DIV/0!</v>
      </c>
      <c r="M11" s="124" t="s">
        <v>665</v>
      </c>
    </row>
    <row r="12" spans="1:13" ht="15" customHeight="1">
      <c r="A12" s="61" t="s">
        <v>666</v>
      </c>
      <c r="B12" s="113" t="str">
        <f>IF(ISERROR(AVERAGE(Calculations!D96:D97)),"",AVERAGE(Calculations!D96:D97))</f>
        <v/>
      </c>
      <c r="C12" s="113" t="str">
        <f>IF(ISERROR(AVERAGE(Calculations!E96:E97)),"",AVERAGE(Calculations!E96:E97))</f>
        <v/>
      </c>
      <c r="D12" s="113" t="str">
        <f>IF(ISERROR(AVERAGE(Calculations!F96:F97)),"",AVERAGE(Calculations!F96:F97))</f>
        <v/>
      </c>
      <c r="E12" s="113" t="str">
        <f>IF(ISERROR(AVERAGE(Calculations!G96:G97)),"",AVERAGE(Calculations!G96:G97))</f>
        <v/>
      </c>
      <c r="F12" s="113" t="str">
        <f>IF(ISERROR(AVERAGE(Calculations!H96:H97)),"",AVERAGE(Calculations!H96:H97))</f>
        <v/>
      </c>
      <c r="G12" s="113" t="str">
        <f>IF(ISERROR(AVERAGE(Calculations!I96:I97)),"",AVERAGE(Calculations!I96:I97))</f>
        <v/>
      </c>
      <c r="H12" s="113" t="str">
        <f>IF(ISERROR(AVERAGE(Calculations!J96:J97)),"",AVERAGE(Calculations!J96:J97))</f>
        <v/>
      </c>
      <c r="I12" s="113" t="str">
        <f>IF(ISERROR(AVERAGE(Calculations!K96:K97)),"",AVERAGE(Calculations!K96:K97))</f>
        <v/>
      </c>
      <c r="J12" s="113" t="str">
        <f>IF(ISERROR(AVERAGE(Calculations!L96:L97)),"",AVERAGE(Calculations!L96:L97))</f>
        <v/>
      </c>
      <c r="K12" s="113" t="str">
        <f>IF(ISERROR(AVERAGE(Calculations!M96:M97)),"",AVERAGE(Calculations!M96:M97))</f>
        <v/>
      </c>
      <c r="L12" s="124" t="e">
        <f t="shared" si="0"/>
        <v>#DIV/0!</v>
      </c>
      <c r="M12" s="124" t="e">
        <f>STDEV(B12:K12)</f>
        <v>#DIV/0!</v>
      </c>
    </row>
    <row r="13" spans="1:13" ht="15" customHeight="1">
      <c r="A13" s="74" t="s">
        <v>667</v>
      </c>
      <c r="B13" s="113" t="str">
        <f>IF(ISERROR(STDEV(Calculations!D96:D97)),"",STDEV(Calculations!D96:D97))</f>
        <v/>
      </c>
      <c r="C13" s="113" t="str">
        <f>IF(ISERROR(STDEV(Calculations!E96:E97)),"",STDEV(Calculations!E96:E97))</f>
        <v/>
      </c>
      <c r="D13" s="113" t="str">
        <f>IF(ISERROR(STDEV(Calculations!F96:F97)),"",STDEV(Calculations!F96:F97))</f>
        <v/>
      </c>
      <c r="E13" s="113" t="str">
        <f>IF(ISERROR(STDEV(Calculations!G96:G97)),"",STDEV(Calculations!G96:G97))</f>
        <v/>
      </c>
      <c r="F13" s="113" t="str">
        <f>IF(ISERROR(STDEV(Calculations!H96:H97)),"",STDEV(Calculations!H96:H97))</f>
        <v/>
      </c>
      <c r="G13" s="113" t="str">
        <f>IF(ISERROR(STDEV(Calculations!I96:I97)),"",STDEV(Calculations!I96:I97))</f>
        <v/>
      </c>
      <c r="H13" s="113" t="str">
        <f>IF(ISERROR(STDEV(Calculations!J96:J97)),"",STDEV(Calculations!J96:J97))</f>
        <v/>
      </c>
      <c r="I13" s="113" t="str">
        <f>IF(ISERROR(STDEV(Calculations!K96:K97)),"",STDEV(Calculations!K96:K97))</f>
        <v/>
      </c>
      <c r="J13" s="113" t="str">
        <f>IF(ISERROR(STDEV(Calculations!L96:L97)),"",STDEV(Calculations!L96:L97))</f>
        <v/>
      </c>
      <c r="K13" s="113" t="str">
        <f>IF(ISERROR(STDEV(Calculations!M96:M97)),"",STDEV(Calculations!M96:M97))</f>
        <v/>
      </c>
      <c r="L13" s="124" t="e">
        <f t="shared" si="0"/>
        <v>#DIV/0!</v>
      </c>
      <c r="M13" s="124" t="s">
        <v>665</v>
      </c>
    </row>
    <row r="14" spans="1:13" ht="15" customHeight="1">
      <c r="A14" s="56" t="str">
        <f>L2</f>
        <v>Control Sample</v>
      </c>
      <c r="B14" s="57"/>
      <c r="C14" s="57"/>
      <c r="D14" s="57"/>
      <c r="E14" s="57"/>
      <c r="F14" s="57"/>
      <c r="G14" s="57"/>
      <c r="H14" s="57"/>
      <c r="I14" s="57"/>
      <c r="J14" s="57"/>
      <c r="K14" s="57"/>
      <c r="L14" s="57"/>
      <c r="M14" s="58"/>
    </row>
    <row r="15" spans="1:13" ht="15" customHeight="1">
      <c r="A15" s="61" t="s">
        <v>631</v>
      </c>
      <c r="B15" s="61" t="s">
        <v>636</v>
      </c>
      <c r="C15" s="61" t="s">
        <v>637</v>
      </c>
      <c r="D15" s="61" t="s">
        <v>638</v>
      </c>
      <c r="E15" s="61" t="s">
        <v>639</v>
      </c>
      <c r="F15" s="61" t="s">
        <v>640</v>
      </c>
      <c r="G15" s="61" t="s">
        <v>641</v>
      </c>
      <c r="H15" s="61" t="s">
        <v>642</v>
      </c>
      <c r="I15" s="61" t="s">
        <v>643</v>
      </c>
      <c r="J15" s="61" t="s">
        <v>644</v>
      </c>
      <c r="K15" s="61" t="s">
        <v>645</v>
      </c>
      <c r="L15" s="74" t="s">
        <v>661</v>
      </c>
      <c r="M15" s="123" t="s">
        <v>662</v>
      </c>
    </row>
    <row r="16" spans="1:13" ht="15" customHeight="1">
      <c r="A16" s="61" t="s">
        <v>663</v>
      </c>
      <c r="B16" s="113" t="str">
        <f>IF(ISERROR(AVERAGE(Calculations!P98:P99)),"",AVERAGE(Calculations!P98:P99))</f>
        <v/>
      </c>
      <c r="C16" s="113" t="str">
        <f>IF(ISERROR(AVERAGE(Calculations!Q98:Q99)),"",AVERAGE(Calculations!Q98:Q99))</f>
        <v/>
      </c>
      <c r="D16" s="113" t="str">
        <f>IF(ISERROR(AVERAGE(Calculations!R98:R99)),"",AVERAGE(Calculations!R98:R99))</f>
        <v/>
      </c>
      <c r="E16" s="113" t="str">
        <f>IF(ISERROR(AVERAGE(Calculations!S98:S99)),"",AVERAGE(Calculations!S98:S99))</f>
        <v/>
      </c>
      <c r="F16" s="113" t="str">
        <f>IF(ISERROR(AVERAGE(Calculations!T98:T99)),"",AVERAGE(Calculations!T98:T99))</f>
        <v/>
      </c>
      <c r="G16" s="113" t="str">
        <f>IF(ISERROR(AVERAGE(Calculations!U98:U99)),"",AVERAGE(Calculations!U98:U99))</f>
        <v/>
      </c>
      <c r="H16" s="113" t="str">
        <f>IF(ISERROR(AVERAGE(Calculations!V98:V99)),"",AVERAGE(Calculations!V98:V99))</f>
        <v/>
      </c>
      <c r="I16" s="113" t="str">
        <f>IF(ISERROR(AVERAGE(Calculations!W98:W99)),"",AVERAGE(Calculations!W98:W99))</f>
        <v/>
      </c>
      <c r="J16" s="113" t="str">
        <f>IF(ISERROR(AVERAGE(Calculations!X98:X99)),"",AVERAGE(Calculations!X98:X99))</f>
        <v/>
      </c>
      <c r="K16" s="113" t="str">
        <f>IF(ISERROR(AVERAGE(Calculations!Y98:Y99)),"",AVERAGE(Calculations!Y98:Y99))</f>
        <v/>
      </c>
      <c r="L16" s="124" t="e">
        <f aca="true" t="shared" si="1" ref="L16:L19">AVERAGE(B16:K16)</f>
        <v>#DIV/0!</v>
      </c>
      <c r="M16" s="124" t="e">
        <f>STDEV(B16:K16)</f>
        <v>#DIV/0!</v>
      </c>
    </row>
    <row r="17" spans="1:13" ht="15" customHeight="1">
      <c r="A17" s="74" t="s">
        <v>664</v>
      </c>
      <c r="B17" s="113" t="str">
        <f>IF(ISERROR(STDEV(Calculations!P98:P99)),"",STDEV(Calculations!P98:P99))</f>
        <v/>
      </c>
      <c r="C17" s="113" t="str">
        <f>IF(ISERROR(STDEV(Calculations!Q98:Q99)),"",STDEV(Calculations!Q98:Q99))</f>
        <v/>
      </c>
      <c r="D17" s="113" t="str">
        <f>IF(ISERROR(STDEV(Calculations!R98:R99)),"",STDEV(Calculations!R98:R99))</f>
        <v/>
      </c>
      <c r="E17" s="113" t="str">
        <f>IF(ISERROR(STDEV(Calculations!S98:S99)),"",STDEV(Calculations!S98:S99))</f>
        <v/>
      </c>
      <c r="F17" s="113" t="str">
        <f>IF(ISERROR(STDEV(Calculations!T98:T99)),"",STDEV(Calculations!T98:T99))</f>
        <v/>
      </c>
      <c r="G17" s="113" t="str">
        <f>IF(ISERROR(STDEV(Calculations!U98:U99)),"",STDEV(Calculations!U98:U99))</f>
        <v/>
      </c>
      <c r="H17" s="113" t="str">
        <f>IF(ISERROR(STDEV(Calculations!V98:V99)),"",STDEV(Calculations!V98:V99))</f>
        <v/>
      </c>
      <c r="I17" s="113" t="str">
        <f>IF(ISERROR(STDEV(Calculations!W98:W99)),"",STDEV(Calculations!W98:W99))</f>
        <v/>
      </c>
      <c r="J17" s="113" t="str">
        <f>IF(ISERROR(STDEV(Calculations!X98:X99)),"",STDEV(Calculations!X98:X99))</f>
        <v/>
      </c>
      <c r="K17" s="113" t="str">
        <f>IF(ISERROR(STDEV(Calculations!Y98:Y99)),"",STDEV(Calculations!Y98:Y99))</f>
        <v/>
      </c>
      <c r="L17" s="124" t="e">
        <f t="shared" si="1"/>
        <v>#DIV/0!</v>
      </c>
      <c r="M17" s="124" t="s">
        <v>665</v>
      </c>
    </row>
    <row r="18" spans="1:13" ht="15" customHeight="1">
      <c r="A18" s="61" t="s">
        <v>666</v>
      </c>
      <c r="B18" s="113" t="str">
        <f>IF(ISERROR(AVERAGE(Calculations!P96:P97)),"",AVERAGE(Calculations!P96:P97))</f>
        <v/>
      </c>
      <c r="C18" s="113" t="str">
        <f>IF(ISERROR(AVERAGE(Calculations!Q96:Q97)),"",AVERAGE(Calculations!Q96:Q97))</f>
        <v/>
      </c>
      <c r="D18" s="113" t="str">
        <f>IF(ISERROR(AVERAGE(Calculations!R96:R97)),"",AVERAGE(Calculations!R96:R97))</f>
        <v/>
      </c>
      <c r="E18" s="113" t="str">
        <f>IF(ISERROR(AVERAGE(Calculations!S96:S97)),"",AVERAGE(Calculations!S96:S97))</f>
        <v/>
      </c>
      <c r="F18" s="113" t="str">
        <f>IF(ISERROR(AVERAGE(Calculations!T96:T97)),"",AVERAGE(Calculations!T96:T97))</f>
        <v/>
      </c>
      <c r="G18" s="113" t="str">
        <f>IF(ISERROR(AVERAGE(Calculations!U96:U97)),"",AVERAGE(Calculations!U96:U97))</f>
        <v/>
      </c>
      <c r="H18" s="113" t="str">
        <f>IF(ISERROR(AVERAGE(Calculations!V96:V97)),"",AVERAGE(Calculations!V96:V97))</f>
        <v/>
      </c>
      <c r="I18" s="113" t="str">
        <f>IF(ISERROR(AVERAGE(Calculations!W96:W97)),"",AVERAGE(Calculations!W96:W97))</f>
        <v/>
      </c>
      <c r="J18" s="113" t="str">
        <f>IF(ISERROR(AVERAGE(Calculations!X96:X97)),"",AVERAGE(Calculations!X96:X97))</f>
        <v/>
      </c>
      <c r="K18" s="113" t="str">
        <f>IF(ISERROR(AVERAGE(Calculations!Y96:Y97)),"",AVERAGE(Calculations!Y96:Y97))</f>
        <v/>
      </c>
      <c r="L18" s="124" t="e">
        <f t="shared" si="1"/>
        <v>#DIV/0!</v>
      </c>
      <c r="M18" s="124" t="e">
        <f>STDEV(B18:K18)</f>
        <v>#DIV/0!</v>
      </c>
    </row>
    <row r="19" spans="1:13" ht="15" customHeight="1">
      <c r="A19" s="74" t="s">
        <v>667</v>
      </c>
      <c r="B19" s="113" t="str">
        <f>IF(ISERROR(STDEV(Calculations!P96:P97)),"",STDEV(Calculations!P96:P97))</f>
        <v/>
      </c>
      <c r="C19" s="113" t="str">
        <f>IF(ISERROR(STDEV(Calculations!Q96:Q97)),"",STDEV(Calculations!Q96:Q97))</f>
        <v/>
      </c>
      <c r="D19" s="113" t="str">
        <f>IF(ISERROR(STDEV(Calculations!R96:R97)),"",STDEV(Calculations!R96:R97))</f>
        <v/>
      </c>
      <c r="E19" s="113" t="str">
        <f>IF(ISERROR(STDEV(Calculations!S96:S97)),"",STDEV(Calculations!S96:S97))</f>
        <v/>
      </c>
      <c r="F19" s="113" t="str">
        <f>IF(ISERROR(STDEV(Calculations!T96:T97)),"",STDEV(Calculations!T96:T97))</f>
        <v/>
      </c>
      <c r="G19" s="113" t="str">
        <f>IF(ISERROR(STDEV(Calculations!U96:U97)),"",STDEV(Calculations!U96:U97))</f>
        <v/>
      </c>
      <c r="H19" s="113" t="str">
        <f>IF(ISERROR(STDEV(Calculations!V96:V97)),"",STDEV(Calculations!V96:V97))</f>
        <v/>
      </c>
      <c r="I19" s="113" t="str">
        <f>IF(ISERROR(STDEV(Calculations!W96:W97)),"",STDEV(Calculations!W96:W97))</f>
        <v/>
      </c>
      <c r="J19" s="113" t="str">
        <f>IF(ISERROR(STDEV(Calculations!X96:X97)),"",STDEV(Calculations!X96:X97))</f>
        <v/>
      </c>
      <c r="K19" s="113" t="str">
        <f>IF(ISERROR(STDEV(Calculations!Y96:Y97)),"",STDEV(Calculations!Y96:Y97))</f>
        <v/>
      </c>
      <c r="L19" s="124" t="e">
        <f t="shared" si="1"/>
        <v>#DIV/0!</v>
      </c>
      <c r="M19" s="124" t="s">
        <v>665</v>
      </c>
    </row>
    <row r="20" spans="1:11" ht="15" customHeight="1">
      <c r="A20" s="112" t="s">
        <v>668</v>
      </c>
      <c r="B20" s="96"/>
      <c r="C20" s="96"/>
      <c r="D20" s="96"/>
      <c r="E20" s="96"/>
      <c r="F20" s="96"/>
      <c r="G20" s="96"/>
      <c r="H20" s="96"/>
      <c r="I20" s="96"/>
      <c r="J20" s="96"/>
      <c r="K20" s="97"/>
    </row>
    <row r="21" spans="1:13" ht="15" customHeight="1">
      <c r="A21" s="61" t="str">
        <f>L1</f>
        <v>Test Sample</v>
      </c>
      <c r="B21" s="61"/>
      <c r="C21" s="61"/>
      <c r="D21" s="61"/>
      <c r="E21" s="61"/>
      <c r="F21" s="61"/>
      <c r="G21" s="61"/>
      <c r="H21" s="61"/>
      <c r="I21" s="61"/>
      <c r="J21" s="61"/>
      <c r="K21" s="61"/>
      <c r="L21" s="125"/>
      <c r="M21" s="125"/>
    </row>
    <row r="22" spans="1:13" ht="15" customHeight="1">
      <c r="A22" s="61" t="s">
        <v>631</v>
      </c>
      <c r="B22" s="61" t="s">
        <v>636</v>
      </c>
      <c r="C22" s="61" t="s">
        <v>637</v>
      </c>
      <c r="D22" s="61" t="s">
        <v>638</v>
      </c>
      <c r="E22" s="61" t="s">
        <v>639</v>
      </c>
      <c r="F22" s="61" t="s">
        <v>640</v>
      </c>
      <c r="G22" s="61" t="s">
        <v>641</v>
      </c>
      <c r="H22" s="61" t="s">
        <v>642</v>
      </c>
      <c r="I22" s="61" t="s">
        <v>643</v>
      </c>
      <c r="J22" s="61" t="s">
        <v>644</v>
      </c>
      <c r="K22" s="61" t="s">
        <v>645</v>
      </c>
      <c r="L22" s="125"/>
      <c r="M22" s="125"/>
    </row>
    <row r="23" spans="1:13" ht="15" customHeight="1">
      <c r="A23" s="61" t="s">
        <v>669</v>
      </c>
      <c r="B23" s="113" t="str">
        <f>IF(ISERR(B12-B10),"",B12-B10)</f>
        <v/>
      </c>
      <c r="C23" s="113" t="str">
        <f aca="true" t="shared" si="2" ref="C23:K23">IF(ISERR(C12-C10),"",C12-C10)</f>
        <v/>
      </c>
      <c r="D23" s="113" t="str">
        <f t="shared" si="2"/>
        <v/>
      </c>
      <c r="E23" s="113" t="str">
        <f t="shared" si="2"/>
        <v/>
      </c>
      <c r="F23" s="113" t="str">
        <f t="shared" si="2"/>
        <v/>
      </c>
      <c r="G23" s="113" t="str">
        <f t="shared" si="2"/>
        <v/>
      </c>
      <c r="H23" s="113" t="str">
        <f t="shared" si="2"/>
        <v/>
      </c>
      <c r="I23" s="113" t="str">
        <f t="shared" si="2"/>
        <v/>
      </c>
      <c r="J23" s="113" t="str">
        <f t="shared" si="2"/>
        <v/>
      </c>
      <c r="K23" s="113" t="str">
        <f t="shared" si="2"/>
        <v/>
      </c>
      <c r="L23" s="126"/>
      <c r="M23" s="127"/>
    </row>
    <row r="24" spans="1:13" ht="15" customHeight="1">
      <c r="A24" s="74" t="s">
        <v>670</v>
      </c>
      <c r="B24" s="114" t="str">
        <f>IF(B23="","",IF(B23&lt;$D$4,"Pass","FAIL"))</f>
        <v/>
      </c>
      <c r="C24" s="114" t="str">
        <f aca="true" t="shared" si="3" ref="C24:K24">IF(C23="","",IF(C23&lt;$D$4,"Pass","FAIL"))</f>
        <v/>
      </c>
      <c r="D24" s="114" t="str">
        <f t="shared" si="3"/>
        <v/>
      </c>
      <c r="E24" s="114" t="str">
        <f t="shared" si="3"/>
        <v/>
      </c>
      <c r="F24" s="114" t="str">
        <f t="shared" si="3"/>
        <v/>
      </c>
      <c r="G24" s="114" t="str">
        <f t="shared" si="3"/>
        <v/>
      </c>
      <c r="H24" s="114" t="str">
        <f t="shared" si="3"/>
        <v/>
      </c>
      <c r="I24" s="114" t="str">
        <f t="shared" si="3"/>
        <v/>
      </c>
      <c r="J24" s="114" t="str">
        <f t="shared" si="3"/>
        <v/>
      </c>
      <c r="K24" s="114" t="str">
        <f t="shared" si="3"/>
        <v/>
      </c>
      <c r="L24" s="128"/>
      <c r="M24" s="128"/>
    </row>
    <row r="25" spans="1:11" ht="15" customHeight="1">
      <c r="A25" s="61" t="str">
        <f>L2</f>
        <v>Control Sample</v>
      </c>
      <c r="B25" s="61"/>
      <c r="C25" s="61"/>
      <c r="D25" s="61"/>
      <c r="E25" s="61"/>
      <c r="F25" s="61"/>
      <c r="G25" s="61"/>
      <c r="H25" s="61"/>
      <c r="I25" s="61"/>
      <c r="J25" s="61"/>
      <c r="K25" s="61"/>
    </row>
    <row r="26" spans="1:11" ht="15" customHeight="1">
      <c r="A26" s="61" t="s">
        <v>631</v>
      </c>
      <c r="B26" s="61" t="s">
        <v>636</v>
      </c>
      <c r="C26" s="61" t="s">
        <v>637</v>
      </c>
      <c r="D26" s="61" t="s">
        <v>638</v>
      </c>
      <c r="E26" s="61" t="s">
        <v>639</v>
      </c>
      <c r="F26" s="61" t="s">
        <v>640</v>
      </c>
      <c r="G26" s="61" t="s">
        <v>641</v>
      </c>
      <c r="H26" s="61" t="s">
        <v>642</v>
      </c>
      <c r="I26" s="61" t="s">
        <v>643</v>
      </c>
      <c r="J26" s="61" t="s">
        <v>644</v>
      </c>
      <c r="K26" s="61" t="s">
        <v>645</v>
      </c>
    </row>
    <row r="27" spans="1:11" ht="15" customHeight="1">
      <c r="A27" s="61" t="s">
        <v>669</v>
      </c>
      <c r="B27" s="113" t="str">
        <f>IF(ISERR(B18-B16),"",B18-B16)</f>
        <v/>
      </c>
      <c r="C27" s="113" t="str">
        <f aca="true" t="shared" si="4" ref="C27:K27">IF(ISERR(C18-C16),"",C18-C16)</f>
        <v/>
      </c>
      <c r="D27" s="113" t="str">
        <f t="shared" si="4"/>
        <v/>
      </c>
      <c r="E27" s="113" t="str">
        <f t="shared" si="4"/>
        <v/>
      </c>
      <c r="F27" s="113" t="str">
        <f t="shared" si="4"/>
        <v/>
      </c>
      <c r="G27" s="113" t="str">
        <f t="shared" si="4"/>
        <v/>
      </c>
      <c r="H27" s="113" t="str">
        <f t="shared" si="4"/>
        <v/>
      </c>
      <c r="I27" s="113" t="str">
        <f t="shared" si="4"/>
        <v/>
      </c>
      <c r="J27" s="113" t="str">
        <f t="shared" si="4"/>
        <v/>
      </c>
      <c r="K27" s="113" t="str">
        <f t="shared" si="4"/>
        <v/>
      </c>
    </row>
    <row r="28" spans="1:11" ht="15" customHeight="1">
      <c r="A28" s="74" t="s">
        <v>670</v>
      </c>
      <c r="B28" s="114" t="str">
        <f>IF(B27="","",IF(B27&lt;$D$4,"Pass","FAIL"))</f>
        <v/>
      </c>
      <c r="C28" s="114" t="str">
        <f aca="true" t="shared" si="5" ref="C28:K28">IF(C27="","",IF(C27&lt;$D$4,"Pass","FAIL"))</f>
        <v/>
      </c>
      <c r="D28" s="114" t="str">
        <f t="shared" si="5"/>
        <v/>
      </c>
      <c r="E28" s="114" t="str">
        <f t="shared" si="5"/>
        <v/>
      </c>
      <c r="F28" s="114" t="str">
        <f t="shared" si="5"/>
        <v/>
      </c>
      <c r="G28" s="114" t="str">
        <f t="shared" si="5"/>
        <v/>
      </c>
      <c r="H28" s="114" t="str">
        <f t="shared" si="5"/>
        <v/>
      </c>
      <c r="I28" s="114" t="str">
        <f t="shared" si="5"/>
        <v/>
      </c>
      <c r="J28" s="114" t="str">
        <f t="shared" si="5"/>
        <v/>
      </c>
      <c r="K28" s="114" t="str">
        <f t="shared" si="5"/>
        <v/>
      </c>
    </row>
    <row r="29" spans="1:11" ht="15" customHeight="1">
      <c r="A29" s="115" t="s">
        <v>671</v>
      </c>
      <c r="B29" s="116"/>
      <c r="C29" s="116"/>
      <c r="D29" s="116"/>
      <c r="E29" s="116"/>
      <c r="F29" s="116"/>
      <c r="G29" s="116"/>
      <c r="H29" s="116"/>
      <c r="I29" s="116"/>
      <c r="J29" s="116"/>
      <c r="K29" s="116"/>
    </row>
    <row r="30" spans="1:11" ht="15" customHeight="1">
      <c r="A30" s="61" t="str">
        <f>L1</f>
        <v>Test Sample</v>
      </c>
      <c r="B30" s="61"/>
      <c r="C30" s="61"/>
      <c r="D30" s="61"/>
      <c r="E30" s="61"/>
      <c r="F30" s="61"/>
      <c r="G30" s="61"/>
      <c r="H30" s="61"/>
      <c r="I30" s="61"/>
      <c r="J30" s="61"/>
      <c r="K30" s="61"/>
    </row>
    <row r="31" spans="1:11" ht="15" customHeight="1">
      <c r="A31" s="61" t="s">
        <v>631</v>
      </c>
      <c r="B31" s="61" t="s">
        <v>636</v>
      </c>
      <c r="C31" s="61" t="s">
        <v>637</v>
      </c>
      <c r="D31" s="61" t="s">
        <v>638</v>
      </c>
      <c r="E31" s="61" t="s">
        <v>639</v>
      </c>
      <c r="F31" s="61" t="s">
        <v>640</v>
      </c>
      <c r="G31" s="61" t="s">
        <v>641</v>
      </c>
      <c r="H31" s="61" t="s">
        <v>642</v>
      </c>
      <c r="I31" s="61" t="s">
        <v>643</v>
      </c>
      <c r="J31" s="61" t="s">
        <v>644</v>
      </c>
      <c r="K31" s="61" t="s">
        <v>645</v>
      </c>
    </row>
    <row r="32" spans="1:11" ht="15" customHeight="1">
      <c r="A32" s="61" t="s">
        <v>672</v>
      </c>
      <c r="B32" s="117" t="str">
        <f>IF(ISERROR(STDEV(Calculations!D88:D89)),"",STDEV(Calculations!D88:D89))</f>
        <v/>
      </c>
      <c r="C32" s="117" t="str">
        <f>IF(ISERROR(STDEV(Calculations!E88:E89)),"",STDEV(Calculations!E88:E89))</f>
        <v/>
      </c>
      <c r="D32" s="117" t="str">
        <f>IF(ISERROR(STDEV(Calculations!F88:F89)),"",STDEV(Calculations!F88:F89))</f>
        <v/>
      </c>
      <c r="E32" s="117" t="str">
        <f>IF(ISERROR(STDEV(Calculations!G88:G89)),"",STDEV(Calculations!G88:G89))</f>
        <v/>
      </c>
      <c r="F32" s="117" t="str">
        <f>IF(ISERROR(STDEV(Calculations!H88:H89)),"",STDEV(Calculations!H88:H89))</f>
        <v/>
      </c>
      <c r="G32" s="117" t="str">
        <f>IF(ISERROR(STDEV(Calculations!I88:I89)),"",STDEV(Calculations!I88:I89))</f>
        <v/>
      </c>
      <c r="H32" s="117" t="str">
        <f>IF(ISERROR(STDEV(Calculations!J88:J89)),"",STDEV(Calculations!J88:J89))</f>
        <v/>
      </c>
      <c r="I32" s="117" t="str">
        <f>IF(ISERROR(STDEV(Calculations!K88:K89)),"",STDEV(Calculations!K88:K89))</f>
        <v/>
      </c>
      <c r="J32" s="117" t="str">
        <f>IF(ISERROR(STDEV(Calculations!L88:L89)),"",STDEV(Calculations!L88:L89))</f>
        <v/>
      </c>
      <c r="K32" s="117" t="str">
        <f>IF(ISERROR(STDEV(Calculations!M88:M89)),"",STDEV(Calculations!M88:M89))</f>
        <v/>
      </c>
    </row>
    <row r="33" spans="1:11" ht="15" customHeight="1">
      <c r="A33" s="74" t="s">
        <v>673</v>
      </c>
      <c r="B33" s="118" t="str">
        <f>IF(B32="","",IF(OR(B32&lt;&gt;0,Calculations!D88&lt;&gt;35,Calculations!D89&lt;&gt;35),"No","Pass"))</f>
        <v/>
      </c>
      <c r="C33" s="118" t="str">
        <f>IF(C32="","",IF(OR(C32&lt;&gt;0,Calculations!E88&lt;&gt;35,Calculations!E89&lt;&gt;35),"No","Pass"))</f>
        <v/>
      </c>
      <c r="D33" s="118" t="str">
        <f>IF(D32="","",IF(OR(D32&lt;&gt;0,Calculations!F88&lt;&gt;35,Calculations!F89&lt;&gt;35),"No","Pass"))</f>
        <v/>
      </c>
      <c r="E33" s="118" t="str">
        <f>IF(E32="","",IF(OR(E32&lt;&gt;0,Calculations!G88&lt;&gt;35,Calculations!G89&lt;&gt;35),"No","Pass"))</f>
        <v/>
      </c>
      <c r="F33" s="118" t="str">
        <f>IF(F32="","",IF(OR(F32&lt;&gt;0,Calculations!H88&lt;&gt;35,Calculations!H89&lt;&gt;35),"No","Pass"))</f>
        <v/>
      </c>
      <c r="G33" s="118" t="str">
        <f>IF(G32="","",IF(OR(G32&lt;&gt;0,Calculations!I88&lt;&gt;35,Calculations!I89&lt;&gt;35),"No","Pass"))</f>
        <v/>
      </c>
      <c r="H33" s="118" t="str">
        <f>IF(H32="","",IF(OR(H32&lt;&gt;0,Calculations!J88&lt;&gt;35,Calculations!J89&lt;&gt;35),"No","Pass"))</f>
        <v/>
      </c>
      <c r="I33" s="118" t="str">
        <f>IF(I32="","",IF(OR(I32&lt;&gt;0,Calculations!K88&lt;&gt;35,Calculations!K89&lt;&gt;35),"No","Pass"))</f>
        <v/>
      </c>
      <c r="J33" s="118" t="str">
        <f>IF(J32="","",IF(OR(J32&lt;&gt;0,Calculations!L88&lt;&gt;35,Calculations!L89&lt;&gt;35),"No","Pass"))</f>
        <v/>
      </c>
      <c r="K33" s="118" t="str">
        <f>IF(K32="","",IF(OR(K32&lt;&gt;0,Calculations!M88&lt;&gt;35,Calculations!M89&lt;&gt;35),"No","Pass"))</f>
        <v/>
      </c>
    </row>
    <row r="34" spans="1:11" ht="15" customHeight="1">
      <c r="A34" s="61" t="str">
        <f>L2</f>
        <v>Control Sample</v>
      </c>
      <c r="B34" s="61"/>
      <c r="C34" s="61"/>
      <c r="D34" s="61"/>
      <c r="E34" s="61"/>
      <c r="F34" s="61"/>
      <c r="G34" s="61"/>
      <c r="H34" s="61"/>
      <c r="I34" s="61"/>
      <c r="J34" s="61"/>
      <c r="K34" s="61"/>
    </row>
    <row r="35" spans="1:11" ht="15" customHeight="1">
      <c r="A35" s="61" t="s">
        <v>631</v>
      </c>
      <c r="B35" s="61" t="s">
        <v>636</v>
      </c>
      <c r="C35" s="61" t="s">
        <v>637</v>
      </c>
      <c r="D35" s="61" t="s">
        <v>638</v>
      </c>
      <c r="E35" s="61" t="s">
        <v>639</v>
      </c>
      <c r="F35" s="61" t="s">
        <v>640</v>
      </c>
      <c r="G35" s="61" t="s">
        <v>641</v>
      </c>
      <c r="H35" s="61" t="s">
        <v>642</v>
      </c>
      <c r="I35" s="61" t="s">
        <v>643</v>
      </c>
      <c r="J35" s="61" t="s">
        <v>644</v>
      </c>
      <c r="K35" s="61" t="s">
        <v>645</v>
      </c>
    </row>
    <row r="36" spans="1:11" ht="15" customHeight="1">
      <c r="A36" s="61" t="s">
        <v>672</v>
      </c>
      <c r="B36" s="117" t="str">
        <f>IF(ISERROR(STDEV(Calculations!P88:P89)),"",STDEV(Calculations!P88:P89))</f>
        <v/>
      </c>
      <c r="C36" s="117" t="str">
        <f>IF(ISERROR(STDEV(Calculations!Q88:Q89)),"",STDEV(Calculations!Q88:Q89))</f>
        <v/>
      </c>
      <c r="D36" s="117" t="str">
        <f>IF(ISERROR(STDEV(Calculations!R88:R89)),"",STDEV(Calculations!R88:R89))</f>
        <v/>
      </c>
      <c r="E36" s="117" t="str">
        <f>IF(ISERROR(STDEV(Calculations!S88:S89)),"",STDEV(Calculations!S88:S89))</f>
        <v/>
      </c>
      <c r="F36" s="117" t="str">
        <f>IF(ISERROR(STDEV(Calculations!T88:T89)),"",STDEV(Calculations!T88:T89))</f>
        <v/>
      </c>
      <c r="G36" s="117" t="str">
        <f>IF(ISERROR(STDEV(Calculations!U88:U89)),"",STDEV(Calculations!U88:U89))</f>
        <v/>
      </c>
      <c r="H36" s="117" t="str">
        <f>IF(ISERROR(STDEV(Calculations!V88:V89)),"",STDEV(Calculations!V88:V89))</f>
        <v/>
      </c>
      <c r="I36" s="117" t="str">
        <f>IF(ISERROR(STDEV(Calculations!W88:W89)),"",STDEV(Calculations!W88:W89))</f>
        <v/>
      </c>
      <c r="J36" s="117" t="str">
        <f>IF(ISERROR(STDEV(Calculations!X88:X89)),"",STDEV(Calculations!X88:X89))</f>
        <v/>
      </c>
      <c r="K36" s="117" t="str">
        <f>IF(ISERROR(STDEV(Calculations!Y88:Y89)),"",STDEV(Calculations!Y88:Y89))</f>
        <v/>
      </c>
    </row>
    <row r="37" spans="1:11" ht="15" customHeight="1">
      <c r="A37" s="74" t="s">
        <v>673</v>
      </c>
      <c r="B37" s="118" t="str">
        <f>IF(B36="","",IF(OR(B36&lt;&gt;0,Calculations!P88&lt;&gt;35,Calculations!P89&lt;&gt;35),"No","Pass"))</f>
        <v/>
      </c>
      <c r="C37" s="118" t="str">
        <f>IF(C36="","",IF(OR(C36&lt;&gt;0,Calculations!Q88&lt;&gt;35,Calculations!Q89&lt;&gt;35),"No","Pass"))</f>
        <v/>
      </c>
      <c r="D37" s="118" t="str">
        <f>IF(D36="","",IF(OR(D36&lt;&gt;0,Calculations!R88&lt;&gt;35,Calculations!R89&lt;&gt;35),"No","Pass"))</f>
        <v/>
      </c>
      <c r="E37" s="118" t="str">
        <f>IF(E36="","",IF(OR(E36&lt;&gt;0,Calculations!S88&lt;&gt;35,Calculations!S89&lt;&gt;35),"No","Pass"))</f>
        <v/>
      </c>
      <c r="F37" s="118" t="str">
        <f>IF(F36="","",IF(OR(F36&lt;&gt;0,Calculations!T88&lt;&gt;35,Calculations!T89&lt;&gt;35),"No","Pass"))</f>
        <v/>
      </c>
      <c r="G37" s="118" t="str">
        <f>IF(G36="","",IF(OR(G36&lt;&gt;0,Calculations!U88&lt;&gt;35,Calculations!U89&lt;&gt;35),"No","Pass"))</f>
        <v/>
      </c>
      <c r="H37" s="118" t="str">
        <f>IF(H36="","",IF(OR(H36&lt;&gt;0,Calculations!V88&lt;&gt;35,Calculations!V89&lt;&gt;35),"No","Pass"))</f>
        <v/>
      </c>
      <c r="I37" s="118" t="str">
        <f>IF(I36="","",IF(OR(I36&lt;&gt;0,Calculations!W88&lt;&gt;35,Calculations!W89&lt;&gt;35),"No","Pass"))</f>
        <v/>
      </c>
      <c r="J37" s="118" t="str">
        <f>IF(J36="","",IF(OR(J36&lt;&gt;0,Calculations!X88&lt;&gt;35,Calculations!X89&lt;&gt;35),"No","Pass"))</f>
        <v/>
      </c>
      <c r="K37" s="118" t="str">
        <f>IF(K36="","",IF(OR(K36&lt;&gt;0,Calculations!Y88&lt;&gt;35,Calculations!Y89&lt;&gt;35),"No","Pass"))</f>
        <v/>
      </c>
    </row>
    <row r="38" spans="1:18" s="59" customFormat="1" ht="15" customHeight="1">
      <c r="A38" s="98" t="str">
        <f>'Gene Table'!A99</f>
        <v>Plate 2</v>
      </c>
      <c r="B38" s="99"/>
      <c r="C38" s="99"/>
      <c r="D38" s="99"/>
      <c r="E38" s="99"/>
      <c r="F38" s="99"/>
      <c r="G38" s="99"/>
      <c r="H38" s="99"/>
      <c r="I38" s="99"/>
      <c r="J38" s="99"/>
      <c r="K38" s="99"/>
      <c r="L38" s="99"/>
      <c r="M38" s="129"/>
      <c r="N38" s="122"/>
      <c r="O38" s="122"/>
      <c r="P38" s="122"/>
      <c r="Q38" s="122"/>
      <c r="R38" s="122"/>
    </row>
    <row r="39" spans="1:13" ht="15" customHeight="1">
      <c r="A39" s="112" t="s">
        <v>660</v>
      </c>
      <c r="B39" s="115"/>
      <c r="C39" s="115"/>
      <c r="D39" s="115"/>
      <c r="E39" s="115"/>
      <c r="F39" s="115"/>
      <c r="G39" s="115"/>
      <c r="H39" s="115"/>
      <c r="I39" s="115"/>
      <c r="J39" s="115"/>
      <c r="K39" s="115"/>
      <c r="L39" s="115"/>
      <c r="M39" s="130"/>
    </row>
    <row r="40" spans="1:13" ht="15" customHeight="1">
      <c r="A40" s="56" t="str">
        <f>L1</f>
        <v>Test Sample</v>
      </c>
      <c r="B40" s="57"/>
      <c r="C40" s="57"/>
      <c r="D40" s="57"/>
      <c r="E40" s="57"/>
      <c r="F40" s="57"/>
      <c r="G40" s="57"/>
      <c r="H40" s="57"/>
      <c r="I40" s="57"/>
      <c r="J40" s="57"/>
      <c r="K40" s="57"/>
      <c r="L40" s="57"/>
      <c r="M40" s="58"/>
    </row>
    <row r="41" spans="1:13" ht="15" customHeight="1">
      <c r="A41" s="61" t="s">
        <v>631</v>
      </c>
      <c r="B41" s="61" t="s">
        <v>636</v>
      </c>
      <c r="C41" s="61" t="s">
        <v>637</v>
      </c>
      <c r="D41" s="61" t="s">
        <v>638</v>
      </c>
      <c r="E41" s="61" t="s">
        <v>639</v>
      </c>
      <c r="F41" s="61" t="s">
        <v>640</v>
      </c>
      <c r="G41" s="61" t="s">
        <v>641</v>
      </c>
      <c r="H41" s="61" t="s">
        <v>642</v>
      </c>
      <c r="I41" s="61" t="s">
        <v>643</v>
      </c>
      <c r="J41" s="61" t="s">
        <v>644</v>
      </c>
      <c r="K41" s="61" t="s">
        <v>645</v>
      </c>
      <c r="L41" s="74" t="s">
        <v>661</v>
      </c>
      <c r="M41" s="123" t="s">
        <v>662</v>
      </c>
    </row>
    <row r="42" spans="1:13" ht="15" customHeight="1">
      <c r="A42" s="61" t="s">
        <v>663</v>
      </c>
      <c r="B42" s="113" t="str">
        <f>IF(ISERROR(AVERAGE(Calculations!D194:D195)),"",AVERAGE(Calculations!D194:D195))</f>
        <v/>
      </c>
      <c r="C42" s="113" t="str">
        <f>IF(ISERROR(AVERAGE(Calculations!E194:E195)),"",AVERAGE(Calculations!E194:E195))</f>
        <v/>
      </c>
      <c r="D42" s="113" t="str">
        <f>IF(ISERROR(AVERAGE(Calculations!F194:F195)),"",AVERAGE(Calculations!F194:F195))</f>
        <v/>
      </c>
      <c r="E42" s="113" t="str">
        <f>IF(ISERROR(AVERAGE(Calculations!G194:G195)),"",AVERAGE(Calculations!G194:G195))</f>
        <v/>
      </c>
      <c r="F42" s="113" t="str">
        <f>IF(ISERROR(AVERAGE(Calculations!H194:H195)),"",AVERAGE(Calculations!H194:H195))</f>
        <v/>
      </c>
      <c r="G42" s="113" t="str">
        <f>IF(ISERROR(AVERAGE(Calculations!I194:I195)),"",AVERAGE(Calculations!I194:I195))</f>
        <v/>
      </c>
      <c r="H42" s="113" t="str">
        <f>IF(ISERROR(AVERAGE(Calculations!J194:J195)),"",AVERAGE(Calculations!J194:J195))</f>
        <v/>
      </c>
      <c r="I42" s="113" t="str">
        <f>IF(ISERROR(AVERAGE(Calculations!K194:K195)),"",AVERAGE(Calculations!K194:K195))</f>
        <v/>
      </c>
      <c r="J42" s="113" t="str">
        <f>IF(ISERROR(AVERAGE(Calculations!L194:L195)),"",AVERAGE(Calculations!L194:L195))</f>
        <v/>
      </c>
      <c r="K42" s="113" t="str">
        <f>IF(ISERROR(AVERAGE(Calculations!M194:M195)),"",AVERAGE(Calculations!M194:M195))</f>
        <v/>
      </c>
      <c r="L42" s="124" t="e">
        <f aca="true" t="shared" si="6" ref="L42:L45">AVERAGE(B42:K42)</f>
        <v>#DIV/0!</v>
      </c>
      <c r="M42" s="124" t="e">
        <f>STDEV(B42:K42)</f>
        <v>#DIV/0!</v>
      </c>
    </row>
    <row r="43" spans="1:13" ht="15" customHeight="1">
      <c r="A43" s="74" t="s">
        <v>664</v>
      </c>
      <c r="B43" s="113" t="str">
        <f>IF(ISERROR(STDEV(Calculations!D194:D195)),"",STDEV(Calculations!D194:D195))</f>
        <v/>
      </c>
      <c r="C43" s="113" t="str">
        <f>IF(ISERROR(STDEV(Calculations!E194:E195)),"",STDEV(Calculations!E194:E195))</f>
        <v/>
      </c>
      <c r="D43" s="113" t="str">
        <f>IF(ISERROR(STDEV(Calculations!F194:F195)),"",STDEV(Calculations!F194:F195))</f>
        <v/>
      </c>
      <c r="E43" s="113" t="str">
        <f>IF(ISERROR(STDEV(Calculations!G194:G195)),"",STDEV(Calculations!G194:G195))</f>
        <v/>
      </c>
      <c r="F43" s="113" t="str">
        <f>IF(ISERROR(STDEV(Calculations!H194:H195)),"",STDEV(Calculations!H194:H195))</f>
        <v/>
      </c>
      <c r="G43" s="113" t="str">
        <f>IF(ISERROR(STDEV(Calculations!I194:I195)),"",STDEV(Calculations!I194:I195))</f>
        <v/>
      </c>
      <c r="H43" s="113" t="str">
        <f>IF(ISERROR(STDEV(Calculations!J194:J195)),"",STDEV(Calculations!J194:J195))</f>
        <v/>
      </c>
      <c r="I43" s="113" t="str">
        <f>IF(ISERROR(STDEV(Calculations!K194:K195)),"",STDEV(Calculations!K194:K195))</f>
        <v/>
      </c>
      <c r="J43" s="113" t="str">
        <f>IF(ISERROR(STDEV(Calculations!L194:L195)),"",STDEV(Calculations!L194:L195))</f>
        <v/>
      </c>
      <c r="K43" s="113" t="str">
        <f>IF(ISERROR(STDEV(Calculations!M194:M195)),"",STDEV(Calculations!M194:M195))</f>
        <v/>
      </c>
      <c r="L43" s="124" t="e">
        <f t="shared" si="6"/>
        <v>#DIV/0!</v>
      </c>
      <c r="M43" s="124" t="s">
        <v>665</v>
      </c>
    </row>
    <row r="44" spans="1:13" ht="15" customHeight="1">
      <c r="A44" s="61" t="s">
        <v>666</v>
      </c>
      <c r="B44" s="113" t="str">
        <f>IF(ISERROR(AVERAGE(Calculations!D192:D193)),"",AVERAGE(Calculations!D192:D193))</f>
        <v/>
      </c>
      <c r="C44" s="113" t="str">
        <f>IF(ISERROR(AVERAGE(Calculations!E192:E193)),"",AVERAGE(Calculations!E192:E193))</f>
        <v/>
      </c>
      <c r="D44" s="113" t="str">
        <f>IF(ISERROR(AVERAGE(Calculations!F192:F193)),"",AVERAGE(Calculations!F192:F193))</f>
        <v/>
      </c>
      <c r="E44" s="113" t="str">
        <f>IF(ISERROR(AVERAGE(Calculations!G192:G193)),"",AVERAGE(Calculations!G192:G193))</f>
        <v/>
      </c>
      <c r="F44" s="113" t="str">
        <f>IF(ISERROR(AVERAGE(Calculations!H192:H193)),"",AVERAGE(Calculations!H192:H193))</f>
        <v/>
      </c>
      <c r="G44" s="113" t="str">
        <f>IF(ISERROR(AVERAGE(Calculations!I192:I193)),"",AVERAGE(Calculations!I192:I193))</f>
        <v/>
      </c>
      <c r="H44" s="113" t="str">
        <f>IF(ISERROR(AVERAGE(Calculations!J192:J193)),"",AVERAGE(Calculations!J192:J193))</f>
        <v/>
      </c>
      <c r="I44" s="113" t="str">
        <f>IF(ISERROR(AVERAGE(Calculations!K192:K193)),"",AVERAGE(Calculations!K192:K193))</f>
        <v/>
      </c>
      <c r="J44" s="113" t="str">
        <f>IF(ISERROR(AVERAGE(Calculations!L192:L193)),"",AVERAGE(Calculations!L192:L193))</f>
        <v/>
      </c>
      <c r="K44" s="113" t="str">
        <f>IF(ISERROR(AVERAGE(Calculations!M192:M193)),"",AVERAGE(Calculations!M192:M193))</f>
        <v/>
      </c>
      <c r="L44" s="124" t="e">
        <f t="shared" si="6"/>
        <v>#DIV/0!</v>
      </c>
      <c r="M44" s="124" t="e">
        <f>STDEV(B44:K44)</f>
        <v>#DIV/0!</v>
      </c>
    </row>
    <row r="45" spans="1:13" ht="15" customHeight="1">
      <c r="A45" s="74" t="s">
        <v>667</v>
      </c>
      <c r="B45" s="113" t="str">
        <f>IF(ISERROR(STDEV(Calculations!D192:D193)),"",STDEV(Calculations!D192:D193))</f>
        <v/>
      </c>
      <c r="C45" s="113" t="str">
        <f>IF(ISERROR(STDEV(Calculations!E192:E193)),"",STDEV(Calculations!E192:E193))</f>
        <v/>
      </c>
      <c r="D45" s="113" t="str">
        <f>IF(ISERROR(STDEV(Calculations!F192:F193)),"",STDEV(Calculations!F192:F193))</f>
        <v/>
      </c>
      <c r="E45" s="113" t="str">
        <f>IF(ISERROR(STDEV(Calculations!G192:G193)),"",STDEV(Calculations!G192:G193))</f>
        <v/>
      </c>
      <c r="F45" s="113" t="str">
        <f>IF(ISERROR(STDEV(Calculations!H192:H193)),"",STDEV(Calculations!H192:H193))</f>
        <v/>
      </c>
      <c r="G45" s="113" t="str">
        <f>IF(ISERROR(STDEV(Calculations!I192:I193)),"",STDEV(Calculations!I192:I193))</f>
        <v/>
      </c>
      <c r="H45" s="113" t="str">
        <f>IF(ISERROR(STDEV(Calculations!J192:J193)),"",STDEV(Calculations!J192:J193))</f>
        <v/>
      </c>
      <c r="I45" s="113" t="str">
        <f>IF(ISERROR(STDEV(Calculations!K192:K193)),"",STDEV(Calculations!K192:K193))</f>
        <v/>
      </c>
      <c r="J45" s="113" t="str">
        <f>IF(ISERROR(STDEV(Calculations!L192:L193)),"",STDEV(Calculations!L192:L193))</f>
        <v/>
      </c>
      <c r="K45" s="113" t="str">
        <f>IF(ISERROR(STDEV(Calculations!M192:M193)),"",STDEV(Calculations!M192:M193))</f>
        <v/>
      </c>
      <c r="L45" s="124" t="e">
        <f t="shared" si="6"/>
        <v>#DIV/0!</v>
      </c>
      <c r="M45" s="124" t="s">
        <v>665</v>
      </c>
    </row>
    <row r="46" spans="1:13" ht="15" customHeight="1">
      <c r="A46" s="56" t="str">
        <f>L2</f>
        <v>Control Sample</v>
      </c>
      <c r="B46" s="57"/>
      <c r="C46" s="57"/>
      <c r="D46" s="57"/>
      <c r="E46" s="57"/>
      <c r="F46" s="57"/>
      <c r="G46" s="57"/>
      <c r="H46" s="57"/>
      <c r="I46" s="57"/>
      <c r="J46" s="57"/>
      <c r="K46" s="57"/>
      <c r="L46" s="57"/>
      <c r="M46" s="58"/>
    </row>
    <row r="47" spans="1:13" ht="15" customHeight="1">
      <c r="A47" s="61" t="s">
        <v>631</v>
      </c>
      <c r="B47" s="61" t="s">
        <v>636</v>
      </c>
      <c r="C47" s="61" t="s">
        <v>637</v>
      </c>
      <c r="D47" s="61" t="s">
        <v>638</v>
      </c>
      <c r="E47" s="61" t="s">
        <v>639</v>
      </c>
      <c r="F47" s="61" t="s">
        <v>640</v>
      </c>
      <c r="G47" s="61" t="s">
        <v>641</v>
      </c>
      <c r="H47" s="61" t="s">
        <v>642</v>
      </c>
      <c r="I47" s="61" t="s">
        <v>643</v>
      </c>
      <c r="J47" s="61" t="s">
        <v>644</v>
      </c>
      <c r="K47" s="61" t="s">
        <v>645</v>
      </c>
      <c r="L47" s="74" t="s">
        <v>661</v>
      </c>
      <c r="M47" s="123" t="s">
        <v>662</v>
      </c>
    </row>
    <row r="48" spans="1:13" ht="15" customHeight="1">
      <c r="A48" s="61" t="s">
        <v>663</v>
      </c>
      <c r="B48" s="113" t="str">
        <f>IF(ISERROR(AVERAGE(Calculations!P194:P195)),"",AVERAGE(Calculations!P194:P195))</f>
        <v/>
      </c>
      <c r="C48" s="113" t="str">
        <f>IF(ISERROR(AVERAGE(Calculations!Q194:Q195)),"",AVERAGE(Calculations!Q194:Q195))</f>
        <v/>
      </c>
      <c r="D48" s="113" t="str">
        <f>IF(ISERROR(AVERAGE(Calculations!R194:R195)),"",AVERAGE(Calculations!R194:R195))</f>
        <v/>
      </c>
      <c r="E48" s="113" t="str">
        <f>IF(ISERROR(AVERAGE(Calculations!S194:S195)),"",AVERAGE(Calculations!S194:S195))</f>
        <v/>
      </c>
      <c r="F48" s="113" t="str">
        <f>IF(ISERROR(AVERAGE(Calculations!T194:T195)),"",AVERAGE(Calculations!T194:T195))</f>
        <v/>
      </c>
      <c r="G48" s="113" t="str">
        <f>IF(ISERROR(AVERAGE(Calculations!U194:U195)),"",AVERAGE(Calculations!U194:U195))</f>
        <v/>
      </c>
      <c r="H48" s="113" t="str">
        <f>IF(ISERROR(AVERAGE(Calculations!V194:V195)),"",AVERAGE(Calculations!V194:V195))</f>
        <v/>
      </c>
      <c r="I48" s="113" t="str">
        <f>IF(ISERROR(AVERAGE(Calculations!W194:W195)),"",AVERAGE(Calculations!W194:W195))</f>
        <v/>
      </c>
      <c r="J48" s="113" t="str">
        <f>IF(ISERROR(AVERAGE(Calculations!X194:X195)),"",AVERAGE(Calculations!X194:X195))</f>
        <v/>
      </c>
      <c r="K48" s="113" t="str">
        <f>IF(ISERROR(AVERAGE(Calculations!Y194:Y195)),"",AVERAGE(Calculations!Y194:Y195))</f>
        <v/>
      </c>
      <c r="L48" s="124" t="e">
        <f aca="true" t="shared" si="7" ref="L48:L51">AVERAGE(B48:K48)</f>
        <v>#DIV/0!</v>
      </c>
      <c r="M48" s="124" t="e">
        <f>STDEV(B48:K48)</f>
        <v>#DIV/0!</v>
      </c>
    </row>
    <row r="49" spans="1:13" ht="15" customHeight="1">
      <c r="A49" s="74" t="s">
        <v>664</v>
      </c>
      <c r="B49" s="113" t="str">
        <f>IF(ISERROR(STDEV(Calculations!P194:P195)),"",STDEV(Calculations!P194:P195))</f>
        <v/>
      </c>
      <c r="C49" s="113" t="str">
        <f>IF(ISERROR(STDEV(Calculations!Q194:Q195)),"",STDEV(Calculations!Q194:Q195))</f>
        <v/>
      </c>
      <c r="D49" s="113" t="str">
        <f>IF(ISERROR(STDEV(Calculations!R194:R195)),"",STDEV(Calculations!R194:R195))</f>
        <v/>
      </c>
      <c r="E49" s="113" t="str">
        <f>IF(ISERROR(STDEV(Calculations!S194:S195)),"",STDEV(Calculations!S194:S195))</f>
        <v/>
      </c>
      <c r="F49" s="113" t="str">
        <f>IF(ISERROR(STDEV(Calculations!T194:T195)),"",STDEV(Calculations!T194:T195))</f>
        <v/>
      </c>
      <c r="G49" s="113" t="str">
        <f>IF(ISERROR(STDEV(Calculations!U194:U195)),"",STDEV(Calculations!U194:U195))</f>
        <v/>
      </c>
      <c r="H49" s="113" t="str">
        <f>IF(ISERROR(STDEV(Calculations!V194:V195)),"",STDEV(Calculations!V194:V195))</f>
        <v/>
      </c>
      <c r="I49" s="113" t="str">
        <f>IF(ISERROR(STDEV(Calculations!W194:W195)),"",STDEV(Calculations!W194:W195))</f>
        <v/>
      </c>
      <c r="J49" s="113" t="str">
        <f>IF(ISERROR(STDEV(Calculations!X194:X195)),"",STDEV(Calculations!X194:X195))</f>
        <v/>
      </c>
      <c r="K49" s="113" t="str">
        <f>IF(ISERROR(STDEV(Calculations!Y194:Y195)),"",STDEV(Calculations!Y194:Y195))</f>
        <v/>
      </c>
      <c r="L49" s="124" t="e">
        <f t="shared" si="7"/>
        <v>#DIV/0!</v>
      </c>
      <c r="M49" s="124" t="s">
        <v>665</v>
      </c>
    </row>
    <row r="50" spans="1:13" ht="15" customHeight="1">
      <c r="A50" s="61" t="s">
        <v>666</v>
      </c>
      <c r="B50" s="113" t="str">
        <f>IF(ISERROR(AVERAGE(Calculations!P192:P193)),"",AVERAGE(Calculations!P192:P193))</f>
        <v/>
      </c>
      <c r="C50" s="113" t="str">
        <f>IF(ISERROR(AVERAGE(Calculations!Q192:Q193)),"",AVERAGE(Calculations!Q192:Q193))</f>
        <v/>
      </c>
      <c r="D50" s="113" t="str">
        <f>IF(ISERROR(AVERAGE(Calculations!R192:R193)),"",AVERAGE(Calculations!R192:R193))</f>
        <v/>
      </c>
      <c r="E50" s="113" t="str">
        <f>IF(ISERROR(AVERAGE(Calculations!S192:S193)),"",AVERAGE(Calculations!S192:S193))</f>
        <v/>
      </c>
      <c r="F50" s="113" t="str">
        <f>IF(ISERROR(AVERAGE(Calculations!T192:T193)),"",AVERAGE(Calculations!T192:T193))</f>
        <v/>
      </c>
      <c r="G50" s="113" t="str">
        <f>IF(ISERROR(AVERAGE(Calculations!U192:U193)),"",AVERAGE(Calculations!U192:U193))</f>
        <v/>
      </c>
      <c r="H50" s="113" t="str">
        <f>IF(ISERROR(AVERAGE(Calculations!V192:V193)),"",AVERAGE(Calculations!V192:V193))</f>
        <v/>
      </c>
      <c r="I50" s="113" t="str">
        <f>IF(ISERROR(AVERAGE(Calculations!W192:W193)),"",AVERAGE(Calculations!W192:W193))</f>
        <v/>
      </c>
      <c r="J50" s="113" t="str">
        <f>IF(ISERROR(AVERAGE(Calculations!X192:X193)),"",AVERAGE(Calculations!X192:X193))</f>
        <v/>
      </c>
      <c r="K50" s="113" t="str">
        <f>IF(ISERROR(AVERAGE(Calculations!Y192:Y193)),"",AVERAGE(Calculations!Y192:Y193))</f>
        <v/>
      </c>
      <c r="L50" s="124" t="e">
        <f t="shared" si="7"/>
        <v>#DIV/0!</v>
      </c>
      <c r="M50" s="124" t="e">
        <f>STDEV(B50:K50)</f>
        <v>#DIV/0!</v>
      </c>
    </row>
    <row r="51" spans="1:13" ht="15" customHeight="1">
      <c r="A51" s="74" t="s">
        <v>667</v>
      </c>
      <c r="B51" s="113" t="str">
        <f>IF(ISERROR(STDEV(Calculations!P192:P193)),"",STDEV(Calculations!P192:P193))</f>
        <v/>
      </c>
      <c r="C51" s="113" t="str">
        <f>IF(ISERROR(STDEV(Calculations!Q192:Q193)),"",STDEV(Calculations!Q192:Q193))</f>
        <v/>
      </c>
      <c r="D51" s="113" t="str">
        <f>IF(ISERROR(STDEV(Calculations!R192:R193)),"",STDEV(Calculations!R192:R193))</f>
        <v/>
      </c>
      <c r="E51" s="113" t="str">
        <f>IF(ISERROR(STDEV(Calculations!S192:S193)),"",STDEV(Calculations!S192:S193))</f>
        <v/>
      </c>
      <c r="F51" s="113" t="str">
        <f>IF(ISERROR(STDEV(Calculations!T192:T193)),"",STDEV(Calculations!T192:T193))</f>
        <v/>
      </c>
      <c r="G51" s="113" t="str">
        <f>IF(ISERROR(STDEV(Calculations!U192:U193)),"",STDEV(Calculations!U192:U193))</f>
        <v/>
      </c>
      <c r="H51" s="113" t="str">
        <f>IF(ISERROR(STDEV(Calculations!V192:V193)),"",STDEV(Calculations!V192:V193))</f>
        <v/>
      </c>
      <c r="I51" s="113" t="str">
        <f>IF(ISERROR(STDEV(Calculations!W192:W193)),"",STDEV(Calculations!W192:W193))</f>
        <v/>
      </c>
      <c r="J51" s="113" t="str">
        <f>IF(ISERROR(STDEV(Calculations!X192:X193)),"",STDEV(Calculations!X192:X193))</f>
        <v/>
      </c>
      <c r="K51" s="113" t="str">
        <f>IF(ISERROR(STDEV(Calculations!Y192:Y193)),"",STDEV(Calculations!Y192:Y193))</f>
        <v/>
      </c>
      <c r="L51" s="124" t="e">
        <f t="shared" si="7"/>
        <v>#DIV/0!</v>
      </c>
      <c r="M51" s="124" t="s">
        <v>665</v>
      </c>
    </row>
    <row r="52" spans="1:11" ht="15" customHeight="1">
      <c r="A52" s="112" t="s">
        <v>668</v>
      </c>
      <c r="B52" s="96"/>
      <c r="C52" s="96"/>
      <c r="D52" s="96"/>
      <c r="E52" s="96"/>
      <c r="F52" s="96"/>
      <c r="G52" s="96"/>
      <c r="H52" s="96"/>
      <c r="I52" s="96"/>
      <c r="J52" s="96"/>
      <c r="K52" s="97"/>
    </row>
    <row r="53" spans="1:13" ht="15" customHeight="1">
      <c r="A53" s="61" t="str">
        <f>L1</f>
        <v>Test Sample</v>
      </c>
      <c r="B53" s="61"/>
      <c r="C53" s="61"/>
      <c r="D53" s="61"/>
      <c r="E53" s="61"/>
      <c r="F53" s="61"/>
      <c r="G53" s="61"/>
      <c r="H53" s="61"/>
      <c r="I53" s="61"/>
      <c r="J53" s="61"/>
      <c r="K53" s="61"/>
      <c r="L53" s="125"/>
      <c r="M53" s="125"/>
    </row>
    <row r="54" spans="1:13" ht="15" customHeight="1">
      <c r="A54" s="61" t="s">
        <v>631</v>
      </c>
      <c r="B54" s="61" t="s">
        <v>636</v>
      </c>
      <c r="C54" s="61" t="s">
        <v>637</v>
      </c>
      <c r="D54" s="61" t="s">
        <v>638</v>
      </c>
      <c r="E54" s="61" t="s">
        <v>639</v>
      </c>
      <c r="F54" s="61" t="s">
        <v>640</v>
      </c>
      <c r="G54" s="61" t="s">
        <v>641</v>
      </c>
      <c r="H54" s="61" t="s">
        <v>642</v>
      </c>
      <c r="I54" s="61" t="s">
        <v>643</v>
      </c>
      <c r="J54" s="61" t="s">
        <v>644</v>
      </c>
      <c r="K54" s="61" t="s">
        <v>645</v>
      </c>
      <c r="L54" s="125"/>
      <c r="M54" s="125"/>
    </row>
    <row r="55" spans="1:13" ht="15" customHeight="1">
      <c r="A55" s="61" t="s">
        <v>669</v>
      </c>
      <c r="B55" s="113" t="str">
        <f>IF(ISERR(B44-B42),"",B44-B42)</f>
        <v/>
      </c>
      <c r="C55" s="113" t="str">
        <f aca="true" t="shared" si="8" ref="C55:K55">IF(ISERR(C44-C42),"",C44-C42)</f>
        <v/>
      </c>
      <c r="D55" s="113" t="str">
        <f t="shared" si="8"/>
        <v/>
      </c>
      <c r="E55" s="113" t="str">
        <f t="shared" si="8"/>
        <v/>
      </c>
      <c r="F55" s="113" t="str">
        <f t="shared" si="8"/>
        <v/>
      </c>
      <c r="G55" s="113" t="str">
        <f t="shared" si="8"/>
        <v/>
      </c>
      <c r="H55" s="113" t="str">
        <f t="shared" si="8"/>
        <v/>
      </c>
      <c r="I55" s="113" t="str">
        <f t="shared" si="8"/>
        <v/>
      </c>
      <c r="J55" s="113" t="str">
        <f t="shared" si="8"/>
        <v/>
      </c>
      <c r="K55" s="113" t="str">
        <f t="shared" si="8"/>
        <v/>
      </c>
      <c r="L55" s="126"/>
      <c r="M55" s="127"/>
    </row>
    <row r="56" spans="1:13" ht="15" customHeight="1">
      <c r="A56" s="74" t="s">
        <v>670</v>
      </c>
      <c r="B56" s="114" t="str">
        <f>IF(B55="","",IF(B55&lt;$D$4,"Pass","FAIL"))</f>
        <v/>
      </c>
      <c r="C56" s="114" t="str">
        <f aca="true" t="shared" si="9" ref="C56:K56">IF(C55="","",IF(C55&lt;$D$4,"Pass","FAIL"))</f>
        <v/>
      </c>
      <c r="D56" s="114" t="str">
        <f t="shared" si="9"/>
        <v/>
      </c>
      <c r="E56" s="114" t="str">
        <f t="shared" si="9"/>
        <v/>
      </c>
      <c r="F56" s="114" t="str">
        <f t="shared" si="9"/>
        <v/>
      </c>
      <c r="G56" s="114" t="str">
        <f t="shared" si="9"/>
        <v/>
      </c>
      <c r="H56" s="114" t="str">
        <f t="shared" si="9"/>
        <v/>
      </c>
      <c r="I56" s="114" t="str">
        <f t="shared" si="9"/>
        <v/>
      </c>
      <c r="J56" s="114" t="str">
        <f t="shared" si="9"/>
        <v/>
      </c>
      <c r="K56" s="114" t="str">
        <f t="shared" si="9"/>
        <v/>
      </c>
      <c r="L56" s="128"/>
      <c r="M56" s="128"/>
    </row>
    <row r="57" spans="1:11" ht="15" customHeight="1">
      <c r="A57" s="61" t="str">
        <f>L2</f>
        <v>Control Sample</v>
      </c>
      <c r="B57" s="61"/>
      <c r="C57" s="61"/>
      <c r="D57" s="61"/>
      <c r="E57" s="61"/>
      <c r="F57" s="61"/>
      <c r="G57" s="61"/>
      <c r="H57" s="61"/>
      <c r="I57" s="61"/>
      <c r="J57" s="61"/>
      <c r="K57" s="61"/>
    </row>
    <row r="58" spans="1:11" ht="15" customHeight="1">
      <c r="A58" s="61" t="s">
        <v>631</v>
      </c>
      <c r="B58" s="61" t="s">
        <v>636</v>
      </c>
      <c r="C58" s="61" t="s">
        <v>637</v>
      </c>
      <c r="D58" s="61" t="s">
        <v>638</v>
      </c>
      <c r="E58" s="61" t="s">
        <v>639</v>
      </c>
      <c r="F58" s="61" t="s">
        <v>640</v>
      </c>
      <c r="G58" s="61" t="s">
        <v>641</v>
      </c>
      <c r="H58" s="61" t="s">
        <v>642</v>
      </c>
      <c r="I58" s="61" t="s">
        <v>643</v>
      </c>
      <c r="J58" s="61" t="s">
        <v>644</v>
      </c>
      <c r="K58" s="61" t="s">
        <v>645</v>
      </c>
    </row>
    <row r="59" spans="1:11" ht="15" customHeight="1">
      <c r="A59" s="61" t="s">
        <v>669</v>
      </c>
      <c r="B59" s="113" t="str">
        <f>IF(ISERR(B50-B48),"",B50-B48)</f>
        <v/>
      </c>
      <c r="C59" s="113" t="str">
        <f aca="true" t="shared" si="10" ref="C59:K59">IF(ISERR(C50-C48),"",C50-C48)</f>
        <v/>
      </c>
      <c r="D59" s="113" t="str">
        <f t="shared" si="10"/>
        <v/>
      </c>
      <c r="E59" s="113" t="str">
        <f t="shared" si="10"/>
        <v/>
      </c>
      <c r="F59" s="113" t="str">
        <f t="shared" si="10"/>
        <v/>
      </c>
      <c r="G59" s="113" t="str">
        <f t="shared" si="10"/>
        <v/>
      </c>
      <c r="H59" s="113" t="str">
        <f t="shared" si="10"/>
        <v/>
      </c>
      <c r="I59" s="113" t="str">
        <f t="shared" si="10"/>
        <v/>
      </c>
      <c r="J59" s="113" t="str">
        <f t="shared" si="10"/>
        <v/>
      </c>
      <c r="K59" s="113" t="str">
        <f t="shared" si="10"/>
        <v/>
      </c>
    </row>
    <row r="60" spans="1:11" ht="15" customHeight="1">
      <c r="A60" s="74" t="s">
        <v>670</v>
      </c>
      <c r="B60" s="114" t="str">
        <f>IF(B59="","",IF(B59&lt;$D$4,"Pass","FAIL"))</f>
        <v/>
      </c>
      <c r="C60" s="114" t="str">
        <f aca="true" t="shared" si="11" ref="C60:K60">IF(C59="","",IF(C59&lt;$D$4,"Pass","FAIL"))</f>
        <v/>
      </c>
      <c r="D60" s="114" t="str">
        <f t="shared" si="11"/>
        <v/>
      </c>
      <c r="E60" s="114" t="str">
        <f t="shared" si="11"/>
        <v/>
      </c>
      <c r="F60" s="114" t="str">
        <f t="shared" si="11"/>
        <v/>
      </c>
      <c r="G60" s="114" t="str">
        <f t="shared" si="11"/>
        <v/>
      </c>
      <c r="H60" s="114" t="str">
        <f t="shared" si="11"/>
        <v/>
      </c>
      <c r="I60" s="114" t="str">
        <f t="shared" si="11"/>
        <v/>
      </c>
      <c r="J60" s="114" t="str">
        <f t="shared" si="11"/>
        <v/>
      </c>
      <c r="K60" s="114" t="str">
        <f t="shared" si="11"/>
        <v/>
      </c>
    </row>
    <row r="61" spans="1:11" ht="15" customHeight="1">
      <c r="A61" s="115" t="s">
        <v>671</v>
      </c>
      <c r="B61" s="116"/>
      <c r="C61" s="116"/>
      <c r="D61" s="116"/>
      <c r="E61" s="116"/>
      <c r="F61" s="116"/>
      <c r="G61" s="116"/>
      <c r="H61" s="116"/>
      <c r="I61" s="116"/>
      <c r="J61" s="116"/>
      <c r="K61" s="116"/>
    </row>
    <row r="62" spans="1:11" ht="15" customHeight="1">
      <c r="A62" s="61" t="str">
        <f>L1</f>
        <v>Test Sample</v>
      </c>
      <c r="B62" s="61"/>
      <c r="C62" s="61"/>
      <c r="D62" s="61"/>
      <c r="E62" s="61"/>
      <c r="F62" s="61"/>
      <c r="G62" s="61"/>
      <c r="H62" s="61"/>
      <c r="I62" s="61"/>
      <c r="J62" s="61"/>
      <c r="K62" s="61"/>
    </row>
    <row r="63" spans="1:11" ht="15" customHeight="1">
      <c r="A63" s="61" t="s">
        <v>631</v>
      </c>
      <c r="B63" s="61" t="s">
        <v>636</v>
      </c>
      <c r="C63" s="61" t="s">
        <v>637</v>
      </c>
      <c r="D63" s="61" t="s">
        <v>638</v>
      </c>
      <c r="E63" s="61" t="s">
        <v>639</v>
      </c>
      <c r="F63" s="61" t="s">
        <v>640</v>
      </c>
      <c r="G63" s="61" t="s">
        <v>641</v>
      </c>
      <c r="H63" s="61" t="s">
        <v>642</v>
      </c>
      <c r="I63" s="61" t="s">
        <v>643</v>
      </c>
      <c r="J63" s="61" t="s">
        <v>644</v>
      </c>
      <c r="K63" s="61" t="s">
        <v>645</v>
      </c>
    </row>
    <row r="64" spans="1:11" ht="15" customHeight="1">
      <c r="A64" s="61" t="s">
        <v>672</v>
      </c>
      <c r="B64" s="117" t="str">
        <f>IF(ISERROR(STDEV(Calculations!D184:D185)),"",STDEV(Calculations!D184:D185))</f>
        <v/>
      </c>
      <c r="C64" s="117" t="str">
        <f>IF(ISERROR(STDEV(Calculations!E184:E185)),"",STDEV(Calculations!E184:E185))</f>
        <v/>
      </c>
      <c r="D64" s="117" t="str">
        <f>IF(ISERROR(STDEV(Calculations!F184:F185)),"",STDEV(Calculations!F184:F185))</f>
        <v/>
      </c>
      <c r="E64" s="117" t="str">
        <f>IF(ISERROR(STDEV(Calculations!G184:G185)),"",STDEV(Calculations!G184:G185))</f>
        <v/>
      </c>
      <c r="F64" s="117" t="str">
        <f>IF(ISERROR(STDEV(Calculations!H184:H185)),"",STDEV(Calculations!H184:H185))</f>
        <v/>
      </c>
      <c r="G64" s="117" t="str">
        <f>IF(ISERROR(STDEV(Calculations!I184:I185)),"",STDEV(Calculations!I184:I185))</f>
        <v/>
      </c>
      <c r="H64" s="117" t="str">
        <f>IF(ISERROR(STDEV(Calculations!J184:J185)),"",STDEV(Calculations!J184:J185))</f>
        <v/>
      </c>
      <c r="I64" s="117" t="str">
        <f>IF(ISERROR(STDEV(Calculations!K184:K185)),"",STDEV(Calculations!K184:K185))</f>
        <v/>
      </c>
      <c r="J64" s="117" t="str">
        <f>IF(ISERROR(STDEV(Calculations!L184:L185)),"",STDEV(Calculations!L184:L185))</f>
        <v/>
      </c>
      <c r="K64" s="117" t="str">
        <f>IF(ISERROR(STDEV(Calculations!M184:M185)),"",STDEV(Calculations!M184:M185))</f>
        <v/>
      </c>
    </row>
    <row r="65" spans="1:11" ht="15" customHeight="1">
      <c r="A65" s="74" t="s">
        <v>673</v>
      </c>
      <c r="B65" s="118" t="str">
        <f>IF(B64="","",IF(OR(B64&lt;&gt;0,Calculations!D184&lt;&gt;35,Calculations!D185&lt;&gt;35),"No","Pass"))</f>
        <v/>
      </c>
      <c r="C65" s="118" t="str">
        <f>IF(C64="","",IF(OR(C64&lt;&gt;0,Calculations!E184&lt;&gt;35,Calculations!E185&lt;&gt;35),"No","Pass"))</f>
        <v/>
      </c>
      <c r="D65" s="118" t="str">
        <f>IF(D64="","",IF(OR(D64&lt;&gt;0,Calculations!F184&lt;&gt;35,Calculations!F185&lt;&gt;35),"No","Pass"))</f>
        <v/>
      </c>
      <c r="E65" s="118" t="str">
        <f>IF(E64="","",IF(OR(E64&lt;&gt;0,Calculations!G184&lt;&gt;35,Calculations!G185&lt;&gt;35),"No","Pass"))</f>
        <v/>
      </c>
      <c r="F65" s="118" t="str">
        <f>IF(F64="","",IF(OR(F64&lt;&gt;0,Calculations!H184&lt;&gt;35,Calculations!H185&lt;&gt;35),"No","Pass"))</f>
        <v/>
      </c>
      <c r="G65" s="118" t="str">
        <f>IF(G64="","",IF(OR(G64&lt;&gt;0,Calculations!I184&lt;&gt;35,Calculations!I185&lt;&gt;35),"No","Pass"))</f>
        <v/>
      </c>
      <c r="H65" s="118" t="str">
        <f>IF(H64="","",IF(OR(H64&lt;&gt;0,Calculations!J184&lt;&gt;35,Calculations!J185&lt;&gt;35),"No","Pass"))</f>
        <v/>
      </c>
      <c r="I65" s="118" t="str">
        <f>IF(I64="","",IF(OR(I64&lt;&gt;0,Calculations!K184&lt;&gt;35,Calculations!K185&lt;&gt;35),"No","Pass"))</f>
        <v/>
      </c>
      <c r="J65" s="118" t="str">
        <f>IF(J64="","",IF(OR(J64&lt;&gt;0,Calculations!L184&lt;&gt;35,Calculations!L185&lt;&gt;35),"No","Pass"))</f>
        <v/>
      </c>
      <c r="K65" s="118" t="str">
        <f>IF(K64="","",IF(OR(K64&lt;&gt;0,Calculations!M184&lt;&gt;35,Calculations!M185&lt;&gt;35),"No","Pass"))</f>
        <v/>
      </c>
    </row>
    <row r="66" spans="1:11" ht="15" customHeight="1">
      <c r="A66" s="61" t="str">
        <f>L2</f>
        <v>Control Sample</v>
      </c>
      <c r="B66" s="61"/>
      <c r="C66" s="61"/>
      <c r="D66" s="61"/>
      <c r="E66" s="61"/>
      <c r="F66" s="61"/>
      <c r="G66" s="61"/>
      <c r="H66" s="61"/>
      <c r="I66" s="61"/>
      <c r="J66" s="61"/>
      <c r="K66" s="61"/>
    </row>
    <row r="67" spans="1:11" ht="15" customHeight="1">
      <c r="A67" s="61" t="s">
        <v>631</v>
      </c>
      <c r="B67" s="61" t="s">
        <v>636</v>
      </c>
      <c r="C67" s="61" t="s">
        <v>637</v>
      </c>
      <c r="D67" s="61" t="s">
        <v>638</v>
      </c>
      <c r="E67" s="61" t="s">
        <v>639</v>
      </c>
      <c r="F67" s="61" t="s">
        <v>640</v>
      </c>
      <c r="G67" s="61" t="s">
        <v>641</v>
      </c>
      <c r="H67" s="61" t="s">
        <v>642</v>
      </c>
      <c r="I67" s="61" t="s">
        <v>643</v>
      </c>
      <c r="J67" s="61" t="s">
        <v>644</v>
      </c>
      <c r="K67" s="61" t="s">
        <v>645</v>
      </c>
    </row>
    <row r="68" spans="1:11" ht="15" customHeight="1">
      <c r="A68" s="61" t="s">
        <v>672</v>
      </c>
      <c r="B68" s="117" t="str">
        <f>IF(ISERROR(STDEV(Calculations!P184:P185)),"",STDEV(Calculations!P184:P185))</f>
        <v/>
      </c>
      <c r="C68" s="117" t="str">
        <f>IF(ISERROR(STDEV(Calculations!Q184:Q185)),"",STDEV(Calculations!Q184:Q185))</f>
        <v/>
      </c>
      <c r="D68" s="117" t="str">
        <f>IF(ISERROR(STDEV(Calculations!R184:R185)),"",STDEV(Calculations!R184:R185))</f>
        <v/>
      </c>
      <c r="E68" s="117" t="str">
        <f>IF(ISERROR(STDEV(Calculations!S184:S185)),"",STDEV(Calculations!S184:S185))</f>
        <v/>
      </c>
      <c r="F68" s="117" t="str">
        <f>IF(ISERROR(STDEV(Calculations!T184:T185)),"",STDEV(Calculations!T184:T185))</f>
        <v/>
      </c>
      <c r="G68" s="117" t="str">
        <f>IF(ISERROR(STDEV(Calculations!U184:U185)),"",STDEV(Calculations!U184:U185))</f>
        <v/>
      </c>
      <c r="H68" s="117" t="str">
        <f>IF(ISERROR(STDEV(Calculations!V184:V185)),"",STDEV(Calculations!V184:V185))</f>
        <v/>
      </c>
      <c r="I68" s="117" t="str">
        <f>IF(ISERROR(STDEV(Calculations!W184:W185)),"",STDEV(Calculations!W184:W185))</f>
        <v/>
      </c>
      <c r="J68" s="117" t="str">
        <f>IF(ISERROR(STDEV(Calculations!X184:X185)),"",STDEV(Calculations!X184:X185))</f>
        <v/>
      </c>
      <c r="K68" s="117" t="str">
        <f>IF(ISERROR(STDEV(Calculations!Y184:Y185)),"",STDEV(Calculations!Y184:Y185))</f>
        <v/>
      </c>
    </row>
    <row r="69" spans="1:11" ht="15" customHeight="1">
      <c r="A69" s="74" t="s">
        <v>673</v>
      </c>
      <c r="B69" s="118" t="str">
        <f>IF(B32="","",IF(OR(B68&lt;&gt;0,Calculations!P184&lt;&gt;35,Calculations!P185&lt;&gt;35),"No","Pass"))</f>
        <v/>
      </c>
      <c r="C69" s="118" t="str">
        <f>IF(C32="","",IF(OR(C68&lt;&gt;0,Calculations!Q184&lt;&gt;35,Calculations!Q185&lt;&gt;35),"No","Pass"))</f>
        <v/>
      </c>
      <c r="D69" s="118" t="str">
        <f>IF(D32="","",IF(OR(D68&lt;&gt;0,Calculations!R184&lt;&gt;35,Calculations!R185&lt;&gt;35),"No","Pass"))</f>
        <v/>
      </c>
      <c r="E69" s="118" t="str">
        <f>IF(E32="","",IF(OR(E68&lt;&gt;0,Calculations!S184&lt;&gt;35,Calculations!S185&lt;&gt;35),"No","Pass"))</f>
        <v/>
      </c>
      <c r="F69" s="118" t="str">
        <f>IF(F32="","",IF(OR(F68&lt;&gt;0,Calculations!T184&lt;&gt;35,Calculations!T185&lt;&gt;35),"No","Pass"))</f>
        <v/>
      </c>
      <c r="G69" s="118" t="str">
        <f>IF(G32="","",IF(OR(G68&lt;&gt;0,Calculations!U184&lt;&gt;35,Calculations!U185&lt;&gt;35),"No","Pass"))</f>
        <v/>
      </c>
      <c r="H69" s="118" t="str">
        <f>IF(H32="","",IF(OR(H68&lt;&gt;0,Calculations!V184&lt;&gt;35,Calculations!V185&lt;&gt;35),"No","Pass"))</f>
        <v/>
      </c>
      <c r="I69" s="118" t="str">
        <f>IF(I32="","",IF(OR(I68&lt;&gt;0,Calculations!W184&lt;&gt;35,Calculations!W185&lt;&gt;35),"No","Pass"))</f>
        <v/>
      </c>
      <c r="J69" s="118" t="str">
        <f>IF(J32="","",IF(OR(J68&lt;&gt;0,Calculations!X184&lt;&gt;35,Calculations!X185&lt;&gt;35),"No","Pass"))</f>
        <v/>
      </c>
      <c r="K69" s="118" t="str">
        <f>IF(K32="","",IF(OR(K68&lt;&gt;0,Calculations!Y184&lt;&gt;35,Calculations!Y185&lt;&gt;35),"No","Pass"))</f>
        <v/>
      </c>
    </row>
  </sheetData>
  <mergeCells count="31">
    <mergeCell ref="A1:H1"/>
    <mergeCell ref="I1:K1"/>
    <mergeCell ref="L1:M1"/>
    <mergeCell ref="A2:B2"/>
    <mergeCell ref="C2:D2"/>
    <mergeCell ref="E2:H2"/>
    <mergeCell ref="I2:K2"/>
    <mergeCell ref="L2:M2"/>
    <mergeCell ref="A3:M3"/>
    <mergeCell ref="E4:M4"/>
    <mergeCell ref="A5:M5"/>
    <mergeCell ref="A6:M6"/>
    <mergeCell ref="A7:M7"/>
    <mergeCell ref="A8:M8"/>
    <mergeCell ref="A14:M14"/>
    <mergeCell ref="A20:K20"/>
    <mergeCell ref="A21:K21"/>
    <mergeCell ref="A25:K25"/>
    <mergeCell ref="A29:K29"/>
    <mergeCell ref="A30:K30"/>
    <mergeCell ref="A34:K34"/>
    <mergeCell ref="A38:M38"/>
    <mergeCell ref="A39:M39"/>
    <mergeCell ref="A40:M40"/>
    <mergeCell ref="A46:M46"/>
    <mergeCell ref="A52:K52"/>
    <mergeCell ref="A53:K53"/>
    <mergeCell ref="A57:K57"/>
    <mergeCell ref="A61:K61"/>
    <mergeCell ref="A62:K62"/>
    <mergeCell ref="A66:K66"/>
  </mergeCells>
  <conditionalFormatting sqref="B95:K95 L77:M77 B72:K72 L100:M100 L123:M123 B87:K87 B110:K110 B89:K89 B112:K112 B118:K118 L56:M56 B43:K43 B49:K49 L24:M24 B11:K11 B17:K17">
    <cfRule type="cellIs" priority="1" dxfId="0" operator="equal" stopIfTrue="1">
      <formula>"Please check"</formula>
    </cfRule>
  </conditionalFormatting>
  <conditionalFormatting sqref="B123:K123 B81:K81 B100:K100 B77:K77 B104:K104 B127:K127 B56:K56 B24:K24 B60:K60 B28:K28">
    <cfRule type="cellIs" priority="2" dxfId="0" operator="equal" stopIfTrue="1">
      <formula>"?"</formula>
    </cfRule>
  </conditionalFormatting>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194"/>
  <sheetViews>
    <sheetView tabSelected="1" workbookViewId="0" topLeftCell="A1">
      <pane ySplit="2" topLeftCell="A180" activePane="bottomLeft" state="frozen"/>
      <selection pane="bottomLeft" activeCell="K194" sqref="K194"/>
    </sheetView>
  </sheetViews>
  <sheetFormatPr defaultColWidth="9.00390625" defaultRowHeight="12.75"/>
  <cols>
    <col min="1" max="1" width="7.421875" style="0" customWidth="1"/>
    <col min="2" max="2" width="16.8515625" style="0" customWidth="1"/>
    <col min="3" max="3" width="5.140625" style="0" customWidth="1"/>
    <col min="4" max="5" width="8.00390625" style="0" customWidth="1"/>
    <col min="6" max="7" width="8.28125" style="0" customWidth="1"/>
    <col min="8" max="8" width="15.7109375" style="0" customWidth="1"/>
    <col min="9" max="9" width="8.7109375" style="0" customWidth="1"/>
    <col min="10" max="10" width="15.7109375" style="0" customWidth="1"/>
    <col min="11" max="11" width="12.7109375" style="0" customWidth="1"/>
  </cols>
  <sheetData>
    <row r="1" spans="1:11" ht="43.5" customHeight="1">
      <c r="A1" s="61" t="s">
        <v>3</v>
      </c>
      <c r="B1" s="72" t="s">
        <v>6</v>
      </c>
      <c r="C1" s="60" t="s">
        <v>631</v>
      </c>
      <c r="D1" s="81" t="s">
        <v>674</v>
      </c>
      <c r="E1" s="82"/>
      <c r="F1" s="81" t="s">
        <v>675</v>
      </c>
      <c r="G1" s="82"/>
      <c r="H1" s="74" t="s">
        <v>676</v>
      </c>
      <c r="I1" s="74" t="s">
        <v>677</v>
      </c>
      <c r="J1" s="74" t="s">
        <v>678</v>
      </c>
      <c r="K1" s="72" t="s">
        <v>679</v>
      </c>
    </row>
    <row r="2" spans="1:11" ht="29.25" customHeight="1">
      <c r="A2" s="61"/>
      <c r="B2" s="83"/>
      <c r="C2" s="73"/>
      <c r="D2" s="74" t="str">
        <f>F2</f>
        <v>Test Sample</v>
      </c>
      <c r="E2" s="74" t="str">
        <f>G2</f>
        <v>Control Sample</v>
      </c>
      <c r="F2" s="84" t="s">
        <v>680</v>
      </c>
      <c r="G2" s="84" t="s">
        <v>681</v>
      </c>
      <c r="H2" s="74" t="str">
        <f>D2&amp;" /"&amp;E2</f>
        <v>Test Sample /Control Sample</v>
      </c>
      <c r="I2" s="74" t="s">
        <v>682</v>
      </c>
      <c r="J2" s="74" t="str">
        <f>D2&amp;" /"&amp;E2</f>
        <v>Test Sample /Control Sample</v>
      </c>
      <c r="K2" s="89"/>
    </row>
    <row r="3" spans="1:11" ht="12.75" customHeight="1">
      <c r="A3" s="63" t="s">
        <v>8</v>
      </c>
      <c r="B3" s="85" t="str">
        <f>'Gene Table'!D3</f>
        <v>NM_000546</v>
      </c>
      <c r="C3" s="86" t="s">
        <v>9</v>
      </c>
      <c r="D3" s="87" t="e">
        <f>Calculations!BN4</f>
        <v>#DIV/0!</v>
      </c>
      <c r="E3" s="87" t="e">
        <f>Calculations!BO4</f>
        <v>#DIV/0!</v>
      </c>
      <c r="F3" s="88" t="e">
        <f>2^-D3</f>
        <v>#DIV/0!</v>
      </c>
      <c r="G3" s="88" t="e">
        <f>2^-E3</f>
        <v>#DIV/0!</v>
      </c>
      <c r="H3" s="87" t="e">
        <f>F3/G3</f>
        <v>#DIV/0!</v>
      </c>
      <c r="I3" s="90" t="str">
        <f>IF(OR(COUNT(Calculations!BP4:BY4)&lt;3,COUNT(Calculations!BZ4:CI4)&lt;3),"N/A",IF(ISERROR(TTEST(Calculations!BP4:BY4,Calculations!BZ4:CI4,2,2)),"N/A",TTEST(Calculations!BP4:BY4,Calculations!BZ4:CI4,2,2)))</f>
        <v>N/A</v>
      </c>
      <c r="J3" s="87" t="e">
        <f aca="true" t="shared" si="0" ref="J3:J66">IF(H3&gt;1,H3,-1/H3)</f>
        <v>#DIV/0!</v>
      </c>
      <c r="K3" s="91" t="e">
        <f>IF(AND('Test Sample Data'!N3&gt;=35,'Control Sample Data'!N3&gt;=35),"Type 3",IF(AND('Test Sample Data'!N3&gt;=30,'Control Sample Data'!N3&gt;=30,OR(I3&gt;=0.05,I3="N/A")),"Type 2",IF(OR(AND('Test Sample Data'!N3&gt;=30,'Control Sample Data'!N3&lt;=30),AND('Test Sample Data'!N3&lt;=30,'Control Sample Data'!N3&gt;=30)),"Type 1","OKAY")))</f>
        <v>#DIV/0!</v>
      </c>
    </row>
    <row r="4" spans="1:11" ht="12.75">
      <c r="A4" s="66"/>
      <c r="B4" s="85" t="str">
        <f>'Gene Table'!D4</f>
        <v>NM_000594</v>
      </c>
      <c r="C4" s="86" t="s">
        <v>13</v>
      </c>
      <c r="D4" s="87" t="e">
        <f>Calculations!BN5</f>
        <v>#DIV/0!</v>
      </c>
      <c r="E4" s="87" t="e">
        <f>Calculations!BO5</f>
        <v>#DIV/0!</v>
      </c>
      <c r="F4" s="88" t="e">
        <f aca="true" t="shared" si="1" ref="F4:F67">2^-D4</f>
        <v>#DIV/0!</v>
      </c>
      <c r="G4" s="88" t="e">
        <f aca="true" t="shared" si="2" ref="G4:G67">2^-E4</f>
        <v>#DIV/0!</v>
      </c>
      <c r="H4" s="87" t="e">
        <f aca="true" t="shared" si="3" ref="H4:H67">F4/G4</f>
        <v>#DIV/0!</v>
      </c>
      <c r="I4" s="90" t="str">
        <f>IF(OR(COUNT(Calculations!BP5:BY5)&lt;3,COUNT(Calculations!BZ5:CI5)&lt;3),"N/A",IF(ISERROR(TTEST(Calculations!BP5:BY5,Calculations!BZ5:CI5,2,2)),"N/A",TTEST(Calculations!BP5:BY5,Calculations!BZ5:CI5,2,2)))</f>
        <v>N/A</v>
      </c>
      <c r="J4" s="87" t="e">
        <f t="shared" si="0"/>
        <v>#DIV/0!</v>
      </c>
      <c r="K4" s="91" t="e">
        <f>IF(AND('Test Sample Data'!N4&gt;=35,'Control Sample Data'!N4&gt;=35),"Type 3",IF(AND('Test Sample Data'!N4&gt;=30,'Control Sample Data'!N4&gt;=30,OR(I4&gt;=0.05,I4="N/A")),"Type 2",IF(OR(AND('Test Sample Data'!N4&gt;=30,'Control Sample Data'!N4&lt;=30),AND('Test Sample Data'!N4&lt;=30,'Control Sample Data'!N4&gt;=30)),"Type 1","OKAY")))</f>
        <v>#DIV/0!</v>
      </c>
    </row>
    <row r="5" spans="1:11" ht="12.75">
      <c r="A5" s="66"/>
      <c r="B5" s="85" t="str">
        <f>'Gene Table'!D5</f>
        <v>NM_000410</v>
      </c>
      <c r="C5" s="86" t="s">
        <v>17</v>
      </c>
      <c r="D5" s="87" t="e">
        <f>Calculations!BN6</f>
        <v>#DIV/0!</v>
      </c>
      <c r="E5" s="87" t="e">
        <f>Calculations!BO6</f>
        <v>#DIV/0!</v>
      </c>
      <c r="F5" s="88" t="e">
        <f t="shared" si="1"/>
        <v>#DIV/0!</v>
      </c>
      <c r="G5" s="88" t="e">
        <f t="shared" si="2"/>
        <v>#DIV/0!</v>
      </c>
      <c r="H5" s="87" t="e">
        <f t="shared" si="3"/>
        <v>#DIV/0!</v>
      </c>
      <c r="I5" s="90" t="str">
        <f>IF(OR(COUNT(Calculations!BP6:BY6)&lt;3,COUNT(Calculations!BZ6:CI6)&lt;3),"N/A",IF(ISERROR(TTEST(Calculations!BP6:BY6,Calculations!BZ6:CI6,2,2)),"N/A",TTEST(Calculations!BP6:BY6,Calculations!BZ6:CI6,2,2)))</f>
        <v>N/A</v>
      </c>
      <c r="J5" s="87" t="e">
        <f t="shared" si="0"/>
        <v>#DIV/0!</v>
      </c>
      <c r="K5" s="91" t="e">
        <f>IF(AND('Test Sample Data'!N5&gt;=35,'Control Sample Data'!N5&gt;=35),"Type 3",IF(AND('Test Sample Data'!N5&gt;=30,'Control Sample Data'!N5&gt;=30,OR(I5&gt;=0.05,I5="N/A")),"Type 2",IF(OR(AND('Test Sample Data'!N5&gt;=30,'Control Sample Data'!N5&lt;=30),AND('Test Sample Data'!N5&lt;=30,'Control Sample Data'!N5&gt;=30)),"Type 1","OKAY")))</f>
        <v>#DIV/0!</v>
      </c>
    </row>
    <row r="6" spans="1:11" ht="12.75">
      <c r="A6" s="66"/>
      <c r="B6" s="85" t="str">
        <f>'Gene Table'!D6</f>
        <v>NM_005957</v>
      </c>
      <c r="C6" s="86" t="s">
        <v>21</v>
      </c>
      <c r="D6" s="87" t="e">
        <f>Calculations!BN7</f>
        <v>#DIV/0!</v>
      </c>
      <c r="E6" s="87" t="e">
        <f>Calculations!BO7</f>
        <v>#DIV/0!</v>
      </c>
      <c r="F6" s="88" t="e">
        <f t="shared" si="1"/>
        <v>#DIV/0!</v>
      </c>
      <c r="G6" s="88" t="e">
        <f t="shared" si="2"/>
        <v>#DIV/0!</v>
      </c>
      <c r="H6" s="87" t="e">
        <f t="shared" si="3"/>
        <v>#DIV/0!</v>
      </c>
      <c r="I6" s="90" t="str">
        <f>IF(OR(COUNT(Calculations!BP7:BY7)&lt;3,COUNT(Calculations!BZ7:CI7)&lt;3),"N/A",IF(ISERROR(TTEST(Calculations!BP7:BY7,Calculations!BZ7:CI7,2,2)),"N/A",TTEST(Calculations!BP7:BY7,Calculations!BZ7:CI7,2,2)))</f>
        <v>N/A</v>
      </c>
      <c r="J6" s="87" t="e">
        <f t="shared" si="0"/>
        <v>#DIV/0!</v>
      </c>
      <c r="K6" s="91" t="e">
        <f>IF(AND('Test Sample Data'!N6&gt;=35,'Control Sample Data'!N6&gt;=35),"Type 3",IF(AND('Test Sample Data'!N6&gt;=30,'Control Sample Data'!N6&gt;=30,OR(I6&gt;=0.05,I6="N/A")),"Type 2",IF(OR(AND('Test Sample Data'!N6&gt;=30,'Control Sample Data'!N6&lt;=30),AND('Test Sample Data'!N6&lt;=30,'Control Sample Data'!N6&gt;=30)),"Type 1","OKAY")))</f>
        <v>#DIV/0!</v>
      </c>
    </row>
    <row r="7" spans="1:11" ht="12.75">
      <c r="A7" s="66"/>
      <c r="B7" s="85" t="str">
        <f>'Gene Table'!D7</f>
        <v>NM_000572</v>
      </c>
      <c r="C7" s="86" t="s">
        <v>25</v>
      </c>
      <c r="D7" s="87" t="e">
        <f>Calculations!BN8</f>
        <v>#DIV/0!</v>
      </c>
      <c r="E7" s="87" t="e">
        <f>Calculations!BO8</f>
        <v>#DIV/0!</v>
      </c>
      <c r="F7" s="88" t="e">
        <f t="shared" si="1"/>
        <v>#DIV/0!</v>
      </c>
      <c r="G7" s="88" t="e">
        <f t="shared" si="2"/>
        <v>#DIV/0!</v>
      </c>
      <c r="H7" s="87" t="e">
        <f t="shared" si="3"/>
        <v>#DIV/0!</v>
      </c>
      <c r="I7" s="90" t="str">
        <f>IF(OR(COUNT(Calculations!BP8:BY8)&lt;3,COUNT(Calculations!BZ8:CI8)&lt;3),"N/A",IF(ISERROR(TTEST(Calculations!BP8:BY8,Calculations!BZ8:CI8,2,2)),"N/A",TTEST(Calculations!BP8:BY8,Calculations!BZ8:CI8,2,2)))</f>
        <v>N/A</v>
      </c>
      <c r="J7" s="87" t="e">
        <f t="shared" si="0"/>
        <v>#DIV/0!</v>
      </c>
      <c r="K7" s="91" t="e">
        <f>IF(AND('Test Sample Data'!N7&gt;=35,'Control Sample Data'!N7&gt;=35),"Type 3",IF(AND('Test Sample Data'!N7&gt;=30,'Control Sample Data'!N7&gt;=30,OR(I7&gt;=0.05,I7="N/A")),"Type 2",IF(OR(AND('Test Sample Data'!N7&gt;=30,'Control Sample Data'!N7&lt;=30),AND('Test Sample Data'!N7&lt;=30,'Control Sample Data'!N7&gt;=30)),"Type 1","OKAY")))</f>
        <v>#DIV/0!</v>
      </c>
    </row>
    <row r="8" spans="1:11" ht="12.75">
      <c r="A8" s="66"/>
      <c r="B8" s="85" t="str">
        <f>'Gene Table'!D8</f>
        <v>NM_000576</v>
      </c>
      <c r="C8" s="86" t="s">
        <v>29</v>
      </c>
      <c r="D8" s="87" t="e">
        <f>Calculations!BN9</f>
        <v>#DIV/0!</v>
      </c>
      <c r="E8" s="87" t="e">
        <f>Calculations!BO9</f>
        <v>#DIV/0!</v>
      </c>
      <c r="F8" s="88" t="e">
        <f t="shared" si="1"/>
        <v>#DIV/0!</v>
      </c>
      <c r="G8" s="88" t="e">
        <f t="shared" si="2"/>
        <v>#DIV/0!</v>
      </c>
      <c r="H8" s="87" t="e">
        <f t="shared" si="3"/>
        <v>#DIV/0!</v>
      </c>
      <c r="I8" s="90" t="str">
        <f>IF(OR(COUNT(Calculations!BP9:BY9)&lt;3,COUNT(Calculations!BZ9:CI9)&lt;3),"N/A",IF(ISERROR(TTEST(Calculations!BP9:BY9,Calculations!BZ9:CI9,2,2)),"N/A",TTEST(Calculations!BP9:BY9,Calculations!BZ9:CI9,2,2)))</f>
        <v>N/A</v>
      </c>
      <c r="J8" s="87" t="e">
        <f t="shared" si="0"/>
        <v>#DIV/0!</v>
      </c>
      <c r="K8" s="91" t="e">
        <f>IF(AND('Test Sample Data'!N8&gt;=35,'Control Sample Data'!N8&gt;=35),"Type 3",IF(AND('Test Sample Data'!N8&gt;=30,'Control Sample Data'!N8&gt;=30,OR(I8&gt;=0.05,I8="N/A")),"Type 2",IF(OR(AND('Test Sample Data'!N8&gt;=30,'Control Sample Data'!N8&lt;=30),AND('Test Sample Data'!N8&lt;=30,'Control Sample Data'!N8&gt;=30)),"Type 1","OKAY")))</f>
        <v>#DIV/0!</v>
      </c>
    </row>
    <row r="9" spans="1:11" ht="12.75">
      <c r="A9" s="66"/>
      <c r="B9" s="85" t="str">
        <f>'Gene Table'!D9</f>
        <v>NM_000015</v>
      </c>
      <c r="C9" s="86" t="s">
        <v>33</v>
      </c>
      <c r="D9" s="87" t="e">
        <f>Calculations!BN10</f>
        <v>#DIV/0!</v>
      </c>
      <c r="E9" s="87" t="e">
        <f>Calculations!BO10</f>
        <v>#DIV/0!</v>
      </c>
      <c r="F9" s="88" t="e">
        <f t="shared" si="1"/>
        <v>#DIV/0!</v>
      </c>
      <c r="G9" s="88" t="e">
        <f t="shared" si="2"/>
        <v>#DIV/0!</v>
      </c>
      <c r="H9" s="87" t="e">
        <f t="shared" si="3"/>
        <v>#DIV/0!</v>
      </c>
      <c r="I9" s="90" t="str">
        <f>IF(OR(COUNT(Calculations!BP10:BY10)&lt;3,COUNT(Calculations!BZ10:CI10)&lt;3),"N/A",IF(ISERROR(TTEST(Calculations!BP10:BY10,Calculations!BZ10:CI10,2,2)),"N/A",TTEST(Calculations!BP10:BY10,Calculations!BZ10:CI10,2,2)))</f>
        <v>N/A</v>
      </c>
      <c r="J9" s="87" t="e">
        <f t="shared" si="0"/>
        <v>#DIV/0!</v>
      </c>
      <c r="K9" s="91" t="e">
        <f>IF(AND('Test Sample Data'!N9&gt;=35,'Control Sample Data'!N9&gt;=35),"Type 3",IF(AND('Test Sample Data'!N9&gt;=30,'Control Sample Data'!N9&gt;=30,OR(I9&gt;=0.05,I9="N/A")),"Type 2",IF(OR(AND('Test Sample Data'!N9&gt;=30,'Control Sample Data'!N9&lt;=30),AND('Test Sample Data'!N9&lt;=30,'Control Sample Data'!N9&gt;=30)),"Type 1","OKAY")))</f>
        <v>#DIV/0!</v>
      </c>
    </row>
    <row r="10" spans="1:11" ht="12.75">
      <c r="A10" s="66"/>
      <c r="B10" s="85" t="str">
        <f>'Gene Table'!D10</f>
        <v>NM_006297</v>
      </c>
      <c r="C10" s="86" t="s">
        <v>37</v>
      </c>
      <c r="D10" s="87" t="e">
        <f>Calculations!BN11</f>
        <v>#DIV/0!</v>
      </c>
      <c r="E10" s="87" t="e">
        <f>Calculations!BO11</f>
        <v>#DIV/0!</v>
      </c>
      <c r="F10" s="88" t="e">
        <f t="shared" si="1"/>
        <v>#DIV/0!</v>
      </c>
      <c r="G10" s="88" t="e">
        <f t="shared" si="2"/>
        <v>#DIV/0!</v>
      </c>
      <c r="H10" s="87" t="e">
        <f t="shared" si="3"/>
        <v>#DIV/0!</v>
      </c>
      <c r="I10" s="90" t="str">
        <f>IF(OR(COUNT(Calculations!BP11:BY11)&lt;3,COUNT(Calculations!BZ11:CI11)&lt;3),"N/A",IF(ISERROR(TTEST(Calculations!BP11:BY11,Calculations!BZ11:CI11,2,2)),"N/A",TTEST(Calculations!BP11:BY11,Calculations!BZ11:CI11,2,2)))</f>
        <v>N/A</v>
      </c>
      <c r="J10" s="87" t="e">
        <f t="shared" si="0"/>
        <v>#DIV/0!</v>
      </c>
      <c r="K10" s="91" t="e">
        <f>IF(AND('Test Sample Data'!N10&gt;=35,'Control Sample Data'!N10&gt;=35),"Type 3",IF(AND('Test Sample Data'!N10&gt;=30,'Control Sample Data'!N10&gt;=30,OR(I10&gt;=0.05,I10="N/A")),"Type 2",IF(OR(AND('Test Sample Data'!N10&gt;=30,'Control Sample Data'!N10&lt;=30),AND('Test Sample Data'!N10&lt;=30,'Control Sample Data'!N10&gt;=30)),"Type 1","OKAY")))</f>
        <v>#DIV/0!</v>
      </c>
    </row>
    <row r="11" spans="1:11" ht="12.75">
      <c r="A11" s="66"/>
      <c r="B11" s="85" t="str">
        <f>'Gene Table'!D11</f>
        <v>NM_000660</v>
      </c>
      <c r="C11" s="86" t="s">
        <v>41</v>
      </c>
      <c r="D11" s="87" t="e">
        <f>Calculations!BN12</f>
        <v>#DIV/0!</v>
      </c>
      <c r="E11" s="87" t="e">
        <f>Calculations!BO12</f>
        <v>#DIV/0!</v>
      </c>
      <c r="F11" s="88" t="e">
        <f t="shared" si="1"/>
        <v>#DIV/0!</v>
      </c>
      <c r="G11" s="88" t="e">
        <f t="shared" si="2"/>
        <v>#DIV/0!</v>
      </c>
      <c r="H11" s="87" t="e">
        <f t="shared" si="3"/>
        <v>#DIV/0!</v>
      </c>
      <c r="I11" s="90" t="str">
        <f>IF(OR(COUNT(Calculations!BP12:BY12)&lt;3,COUNT(Calculations!BZ12:CI12)&lt;3),"N/A",IF(ISERROR(TTEST(Calculations!BP12:BY12,Calculations!BZ12:CI12,2,2)),"N/A",TTEST(Calculations!BP12:BY12,Calculations!BZ12:CI12,2,2)))</f>
        <v>N/A</v>
      </c>
      <c r="J11" s="87" t="e">
        <f t="shared" si="0"/>
        <v>#DIV/0!</v>
      </c>
      <c r="K11" s="91" t="e">
        <f>IF(AND('Test Sample Data'!N11&gt;=35,'Control Sample Data'!N11&gt;=35),"Type 3",IF(AND('Test Sample Data'!N11&gt;=30,'Control Sample Data'!N11&gt;=30,OR(I11&gt;=0.05,I11="N/A")),"Type 2",IF(OR(AND('Test Sample Data'!N11&gt;=30,'Control Sample Data'!N11&lt;=30),AND('Test Sample Data'!N11&lt;=30,'Control Sample Data'!N11&gt;=30)),"Type 1","OKAY")))</f>
        <v>#DIV/0!</v>
      </c>
    </row>
    <row r="12" spans="1:11" ht="12.75">
      <c r="A12" s="66"/>
      <c r="B12" s="85" t="str">
        <f>'Gene Table'!D12</f>
        <v>NM_019077</v>
      </c>
      <c r="C12" s="86" t="s">
        <v>45</v>
      </c>
      <c r="D12" s="87" t="e">
        <f>Calculations!BN13</f>
        <v>#DIV/0!</v>
      </c>
      <c r="E12" s="87" t="e">
        <f>Calculations!BO13</f>
        <v>#DIV/0!</v>
      </c>
      <c r="F12" s="88" t="e">
        <f t="shared" si="1"/>
        <v>#DIV/0!</v>
      </c>
      <c r="G12" s="88" t="e">
        <f t="shared" si="2"/>
        <v>#DIV/0!</v>
      </c>
      <c r="H12" s="87" t="e">
        <f t="shared" si="3"/>
        <v>#DIV/0!</v>
      </c>
      <c r="I12" s="90" t="str">
        <f>IF(OR(COUNT(Calculations!BP13:BY13)&lt;3,COUNT(Calculations!BZ13:CI13)&lt;3),"N/A",IF(ISERROR(TTEST(Calculations!BP13:BY13,Calculations!BZ13:CI13,2,2)),"N/A",TTEST(Calculations!BP13:BY13,Calculations!BZ13:CI13,2,2)))</f>
        <v>N/A</v>
      </c>
      <c r="J12" s="87" t="e">
        <f t="shared" si="0"/>
        <v>#DIV/0!</v>
      </c>
      <c r="K12" s="91" t="e">
        <f>IF(AND('Test Sample Data'!N12&gt;=35,'Control Sample Data'!N12&gt;=35),"Type 3",IF(AND('Test Sample Data'!N12&gt;=30,'Control Sample Data'!N12&gt;=30,OR(I12&gt;=0.05,I12="N/A")),"Type 2",IF(OR(AND('Test Sample Data'!N12&gt;=30,'Control Sample Data'!N12&lt;=30),AND('Test Sample Data'!N12&lt;=30,'Control Sample Data'!N12&gt;=30)),"Type 1","OKAY")))</f>
        <v>#DIV/0!</v>
      </c>
    </row>
    <row r="13" spans="1:11" ht="12.75">
      <c r="A13" s="66"/>
      <c r="B13" s="85" t="str">
        <f>'Gene Table'!D13</f>
        <v>NM_000773</v>
      </c>
      <c r="C13" s="86" t="s">
        <v>49</v>
      </c>
      <c r="D13" s="87" t="e">
        <f>Calculations!BN14</f>
        <v>#DIV/0!</v>
      </c>
      <c r="E13" s="87" t="e">
        <f>Calculations!BO14</f>
        <v>#DIV/0!</v>
      </c>
      <c r="F13" s="88" t="e">
        <f t="shared" si="1"/>
        <v>#DIV/0!</v>
      </c>
      <c r="G13" s="88" t="e">
        <f t="shared" si="2"/>
        <v>#DIV/0!</v>
      </c>
      <c r="H13" s="87" t="e">
        <f t="shared" si="3"/>
        <v>#DIV/0!</v>
      </c>
      <c r="I13" s="90" t="str">
        <f>IF(OR(COUNT(Calculations!BP14:BY14)&lt;3,COUNT(Calculations!BZ14:CI14)&lt;3),"N/A",IF(ISERROR(TTEST(Calculations!BP14:BY14,Calculations!BZ14:CI14,2,2)),"N/A",TTEST(Calculations!BP14:BY14,Calculations!BZ14:CI14,2,2)))</f>
        <v>N/A</v>
      </c>
      <c r="J13" s="87" t="e">
        <f t="shared" si="0"/>
        <v>#DIV/0!</v>
      </c>
      <c r="K13" s="91" t="e">
        <f>IF(AND('Test Sample Data'!N13&gt;=35,'Control Sample Data'!N13&gt;=35),"Type 3",IF(AND('Test Sample Data'!N13&gt;=30,'Control Sample Data'!N13&gt;=30,OR(I13&gt;=0.05,I13="N/A")),"Type 2",IF(OR(AND('Test Sample Data'!N13&gt;=30,'Control Sample Data'!N13&lt;=30),AND('Test Sample Data'!N13&lt;=30,'Control Sample Data'!N13&gt;=30)),"Type 1","OKAY")))</f>
        <v>#DIV/0!</v>
      </c>
    </row>
    <row r="14" spans="1:11" ht="12.75">
      <c r="A14" s="66"/>
      <c r="B14" s="85" t="str">
        <f>'Gene Table'!D14</f>
        <v>NM_000499</v>
      </c>
      <c r="C14" s="86" t="s">
        <v>53</v>
      </c>
      <c r="D14" s="87" t="e">
        <f>Calculations!BN15</f>
        <v>#DIV/0!</v>
      </c>
      <c r="E14" s="87" t="e">
        <f>Calculations!BO15</f>
        <v>#DIV/0!</v>
      </c>
      <c r="F14" s="88" t="e">
        <f t="shared" si="1"/>
        <v>#DIV/0!</v>
      </c>
      <c r="G14" s="88" t="e">
        <f t="shared" si="2"/>
        <v>#DIV/0!</v>
      </c>
      <c r="H14" s="87" t="e">
        <f t="shared" si="3"/>
        <v>#DIV/0!</v>
      </c>
      <c r="I14" s="90" t="str">
        <f>IF(OR(COUNT(Calculations!BP15:BY15)&lt;3,COUNT(Calculations!BZ15:CI15)&lt;3),"N/A",IF(ISERROR(TTEST(Calculations!BP15:BY15,Calculations!BZ15:CI15,2,2)),"N/A",TTEST(Calculations!BP15:BY15,Calculations!BZ15:CI15,2,2)))</f>
        <v>N/A</v>
      </c>
      <c r="J14" s="87" t="e">
        <f t="shared" si="0"/>
        <v>#DIV/0!</v>
      </c>
      <c r="K14" s="91" t="e">
        <f>IF(AND('Test Sample Data'!N14&gt;=35,'Control Sample Data'!N14&gt;=35),"Type 3",IF(AND('Test Sample Data'!N14&gt;=30,'Control Sample Data'!N14&gt;=30,OR(I14&gt;=0.05,I14="N/A")),"Type 2",IF(OR(AND('Test Sample Data'!N14&gt;=30,'Control Sample Data'!N14&lt;=30),AND('Test Sample Data'!N14&lt;=30,'Control Sample Data'!N14&gt;=30)),"Type 1","OKAY")))</f>
        <v>#DIV/0!</v>
      </c>
    </row>
    <row r="15" spans="1:11" ht="12.75">
      <c r="A15" s="66"/>
      <c r="B15" s="85" t="str">
        <f>'Gene Table'!D15</f>
        <v>BC008403</v>
      </c>
      <c r="C15" s="86" t="s">
        <v>57</v>
      </c>
      <c r="D15" s="87" t="e">
        <f>Calculations!BN16</f>
        <v>#DIV/0!</v>
      </c>
      <c r="E15" s="87" t="e">
        <f>Calculations!BO16</f>
        <v>#DIV/0!</v>
      </c>
      <c r="F15" s="88" t="e">
        <f t="shared" si="1"/>
        <v>#DIV/0!</v>
      </c>
      <c r="G15" s="88" t="e">
        <f t="shared" si="2"/>
        <v>#DIV/0!</v>
      </c>
      <c r="H15" s="87" t="e">
        <f t="shared" si="3"/>
        <v>#DIV/0!</v>
      </c>
      <c r="I15" s="90" t="str">
        <f>IF(OR(COUNT(Calculations!BP16:BY16)&lt;3,COUNT(Calculations!BZ16:CI16)&lt;3),"N/A",IF(ISERROR(TTEST(Calculations!BP16:BY16,Calculations!BZ16:CI16,2,2)),"N/A",TTEST(Calculations!BP16:BY16,Calculations!BZ16:CI16,2,2)))</f>
        <v>N/A</v>
      </c>
      <c r="J15" s="87" t="e">
        <f t="shared" si="0"/>
        <v>#DIV/0!</v>
      </c>
      <c r="K15" s="91" t="e">
        <f>IF(AND('Test Sample Data'!N15&gt;=35,'Control Sample Data'!N15&gt;=35),"Type 3",IF(AND('Test Sample Data'!N15&gt;=30,'Control Sample Data'!N15&gt;=30,OR(I15&gt;=0.05,I15="N/A")),"Type 2",IF(OR(AND('Test Sample Data'!N15&gt;=30,'Control Sample Data'!N15&lt;=30),AND('Test Sample Data'!N15&lt;=30,'Control Sample Data'!N15&gt;=30)),"Type 1","OKAY")))</f>
        <v>#DIV/0!</v>
      </c>
    </row>
    <row r="16" spans="1:11" ht="12.75">
      <c r="A16" s="66"/>
      <c r="B16" s="85" t="str">
        <f>'Gene Table'!D16</f>
        <v>NM_000600</v>
      </c>
      <c r="C16" s="86" t="s">
        <v>61</v>
      </c>
      <c r="D16" s="87" t="e">
        <f>Calculations!BN17</f>
        <v>#DIV/0!</v>
      </c>
      <c r="E16" s="87" t="e">
        <f>Calculations!BO17</f>
        <v>#DIV/0!</v>
      </c>
      <c r="F16" s="88" t="e">
        <f t="shared" si="1"/>
        <v>#DIV/0!</v>
      </c>
      <c r="G16" s="88" t="e">
        <f t="shared" si="2"/>
        <v>#DIV/0!</v>
      </c>
      <c r="H16" s="87" t="e">
        <f t="shared" si="3"/>
        <v>#DIV/0!</v>
      </c>
      <c r="I16" s="90" t="str">
        <f>IF(OR(COUNT(Calculations!BP17:BY17)&lt;3,COUNT(Calculations!BZ17:CI17)&lt;3),"N/A",IF(ISERROR(TTEST(Calculations!BP17:BY17,Calculations!BZ17:CI17,2,2)),"N/A",TTEST(Calculations!BP17:BY17,Calculations!BZ17:CI17,2,2)))</f>
        <v>N/A</v>
      </c>
      <c r="J16" s="87" t="e">
        <f t="shared" si="0"/>
        <v>#DIV/0!</v>
      </c>
      <c r="K16" s="91" t="e">
        <f>IF(AND('Test Sample Data'!N16&gt;=35,'Control Sample Data'!N16&gt;=35),"Type 3",IF(AND('Test Sample Data'!N16&gt;=30,'Control Sample Data'!N16&gt;=30,OR(I16&gt;=0.05,I16="N/A")),"Type 2",IF(OR(AND('Test Sample Data'!N16&gt;=30,'Control Sample Data'!N16&lt;=30),AND('Test Sample Data'!N16&lt;=30,'Control Sample Data'!N16&gt;=30)),"Type 1","OKAY")))</f>
        <v>#DIV/0!</v>
      </c>
    </row>
    <row r="17" spans="1:11" ht="12.75">
      <c r="A17" s="66"/>
      <c r="B17" s="85" t="str">
        <f>'Gene Table'!D17</f>
        <v>NM_004994</v>
      </c>
      <c r="C17" s="86" t="s">
        <v>65</v>
      </c>
      <c r="D17" s="87" t="e">
        <f>Calculations!BN18</f>
        <v>#DIV/0!</v>
      </c>
      <c r="E17" s="87" t="e">
        <f>Calculations!BO18</f>
        <v>#DIV/0!</v>
      </c>
      <c r="F17" s="88" t="e">
        <f t="shared" si="1"/>
        <v>#DIV/0!</v>
      </c>
      <c r="G17" s="88" t="e">
        <f t="shared" si="2"/>
        <v>#DIV/0!</v>
      </c>
      <c r="H17" s="87" t="e">
        <f t="shared" si="3"/>
        <v>#DIV/0!</v>
      </c>
      <c r="I17" s="90" t="str">
        <f>IF(OR(COUNT(Calculations!BP18:BY18)&lt;3,COUNT(Calculations!BZ18:CI18)&lt;3),"N/A",IF(ISERROR(TTEST(Calculations!BP18:BY18,Calculations!BZ18:CI18,2,2)),"N/A",TTEST(Calculations!BP18:BY18,Calculations!BZ18:CI18,2,2)))</f>
        <v>N/A</v>
      </c>
      <c r="J17" s="87" t="e">
        <f t="shared" si="0"/>
        <v>#DIV/0!</v>
      </c>
      <c r="K17" s="91" t="e">
        <f>IF(AND('Test Sample Data'!N17&gt;=35,'Control Sample Data'!N17&gt;=35),"Type 3",IF(AND('Test Sample Data'!N17&gt;=30,'Control Sample Data'!N17&gt;=30,OR(I17&gt;=0.05,I17="N/A")),"Type 2",IF(OR(AND('Test Sample Data'!N17&gt;=30,'Control Sample Data'!N17&lt;=30),AND('Test Sample Data'!N17&lt;=30,'Control Sample Data'!N17&gt;=30)),"Type 1","OKAY")))</f>
        <v>#DIV/0!</v>
      </c>
    </row>
    <row r="18" spans="1:11" ht="12.75">
      <c r="A18" s="66"/>
      <c r="B18" s="85" t="str">
        <f>'Gene Table'!D18</f>
        <v>NM_002392</v>
      </c>
      <c r="C18" s="86" t="s">
        <v>69</v>
      </c>
      <c r="D18" s="87" t="e">
        <f>Calculations!BN19</f>
        <v>#DIV/0!</v>
      </c>
      <c r="E18" s="87" t="e">
        <f>Calculations!BO19</f>
        <v>#DIV/0!</v>
      </c>
      <c r="F18" s="88" t="e">
        <f t="shared" si="1"/>
        <v>#DIV/0!</v>
      </c>
      <c r="G18" s="88" t="e">
        <f t="shared" si="2"/>
        <v>#DIV/0!</v>
      </c>
      <c r="H18" s="87" t="e">
        <f t="shared" si="3"/>
        <v>#DIV/0!</v>
      </c>
      <c r="I18" s="90" t="str">
        <f>IF(OR(COUNT(Calculations!BP19:BY19)&lt;3,COUNT(Calculations!BZ19:CI19)&lt;3),"N/A",IF(ISERROR(TTEST(Calculations!BP19:BY19,Calculations!BZ19:CI19,2,2)),"N/A",TTEST(Calculations!BP19:BY19,Calculations!BZ19:CI19,2,2)))</f>
        <v>N/A</v>
      </c>
      <c r="J18" s="87" t="e">
        <f t="shared" si="0"/>
        <v>#DIV/0!</v>
      </c>
      <c r="K18" s="91" t="e">
        <f>IF(AND('Test Sample Data'!N18&gt;=35,'Control Sample Data'!N18&gt;=35),"Type 3",IF(AND('Test Sample Data'!N18&gt;=30,'Control Sample Data'!N18&gt;=30,OR(I18&gt;=0.05,I18="N/A")),"Type 2",IF(OR(AND('Test Sample Data'!N18&gt;=30,'Control Sample Data'!N18&lt;=30),AND('Test Sample Data'!N18&lt;=30,'Control Sample Data'!N18&gt;=30)),"Type 1","OKAY")))</f>
        <v>#DIV/0!</v>
      </c>
    </row>
    <row r="19" spans="1:11" ht="12.75">
      <c r="A19" s="66"/>
      <c r="B19" s="85" t="str">
        <f>'Gene Table'!D19</f>
        <v>NM_001562</v>
      </c>
      <c r="C19" s="86" t="s">
        <v>73</v>
      </c>
      <c r="D19" s="87" t="e">
        <f>Calculations!BN20</f>
        <v>#DIV/0!</v>
      </c>
      <c r="E19" s="87" t="e">
        <f>Calculations!BO20</f>
        <v>#DIV/0!</v>
      </c>
      <c r="F19" s="88" t="e">
        <f t="shared" si="1"/>
        <v>#DIV/0!</v>
      </c>
      <c r="G19" s="88" t="e">
        <f t="shared" si="2"/>
        <v>#DIV/0!</v>
      </c>
      <c r="H19" s="87" t="e">
        <f t="shared" si="3"/>
        <v>#DIV/0!</v>
      </c>
      <c r="I19" s="90" t="str">
        <f>IF(OR(COUNT(Calculations!BP20:BY20)&lt;3,COUNT(Calculations!BZ20:CI20)&lt;3),"N/A",IF(ISERROR(TTEST(Calculations!BP20:BY20,Calculations!BZ20:CI20,2,2)),"N/A",TTEST(Calculations!BP20:BY20,Calculations!BZ20:CI20,2,2)))</f>
        <v>N/A</v>
      </c>
      <c r="J19" s="87" t="e">
        <f t="shared" si="0"/>
        <v>#DIV/0!</v>
      </c>
      <c r="K19" s="91" t="e">
        <f>IF(AND('Test Sample Data'!N19&gt;=35,'Control Sample Data'!N19&gt;=35),"Type 3",IF(AND('Test Sample Data'!N19&gt;=30,'Control Sample Data'!N19&gt;=30,OR(I19&gt;=0.05,I19="N/A")),"Type 2",IF(OR(AND('Test Sample Data'!N19&gt;=30,'Control Sample Data'!N19&lt;=30),AND('Test Sample Data'!N19&lt;=30,'Control Sample Data'!N19&gt;=30)),"Type 1","OKAY")))</f>
        <v>#DIV/0!</v>
      </c>
    </row>
    <row r="20" spans="1:11" ht="12.75">
      <c r="A20" s="66"/>
      <c r="B20" s="85" t="str">
        <f>'Gene Table'!D20</f>
        <v>NM_000690</v>
      </c>
      <c r="C20" s="86" t="s">
        <v>77</v>
      </c>
      <c r="D20" s="87" t="e">
        <f>Calculations!BN21</f>
        <v>#DIV/0!</v>
      </c>
      <c r="E20" s="87" t="e">
        <f>Calculations!BO21</f>
        <v>#DIV/0!</v>
      </c>
      <c r="F20" s="88" t="e">
        <f t="shared" si="1"/>
        <v>#DIV/0!</v>
      </c>
      <c r="G20" s="88" t="e">
        <f t="shared" si="2"/>
        <v>#DIV/0!</v>
      </c>
      <c r="H20" s="87" t="e">
        <f t="shared" si="3"/>
        <v>#DIV/0!</v>
      </c>
      <c r="I20" s="90" t="str">
        <f>IF(OR(COUNT(Calculations!BP21:BY21)&lt;3,COUNT(Calculations!BZ21:CI21)&lt;3),"N/A",IF(ISERROR(TTEST(Calculations!BP21:BY21,Calculations!BZ21:CI21,2,2)),"N/A",TTEST(Calculations!BP21:BY21,Calculations!BZ21:CI21,2,2)))</f>
        <v>N/A</v>
      </c>
      <c r="J20" s="87" t="e">
        <f t="shared" si="0"/>
        <v>#DIV/0!</v>
      </c>
      <c r="K20" s="91" t="e">
        <f>IF(AND('Test Sample Data'!N20&gt;=35,'Control Sample Data'!N20&gt;=35),"Type 3",IF(AND('Test Sample Data'!N20&gt;=30,'Control Sample Data'!N20&gt;=30,OR(I20&gt;=0.05,I20="N/A")),"Type 2",IF(OR(AND('Test Sample Data'!N20&gt;=30,'Control Sample Data'!N20&lt;=30),AND('Test Sample Data'!N20&lt;=30,'Control Sample Data'!N20&gt;=30)),"Type 1","OKAY")))</f>
        <v>#DIV/0!</v>
      </c>
    </row>
    <row r="21" spans="1:11" ht="12.75">
      <c r="A21" s="66"/>
      <c r="B21" s="85" t="str">
        <f>'Gene Table'!D21</f>
        <v>NM_000120</v>
      </c>
      <c r="C21" s="86" t="s">
        <v>81</v>
      </c>
      <c r="D21" s="87" t="e">
        <f>Calculations!BN22</f>
        <v>#DIV/0!</v>
      </c>
      <c r="E21" s="87" t="e">
        <f>Calculations!BO22</f>
        <v>#DIV/0!</v>
      </c>
      <c r="F21" s="88" t="e">
        <f t="shared" si="1"/>
        <v>#DIV/0!</v>
      </c>
      <c r="G21" s="88" t="e">
        <f t="shared" si="2"/>
        <v>#DIV/0!</v>
      </c>
      <c r="H21" s="87" t="e">
        <f t="shared" si="3"/>
        <v>#DIV/0!</v>
      </c>
      <c r="I21" s="90" t="str">
        <f>IF(OR(COUNT(Calculations!BP22:BY22)&lt;3,COUNT(Calculations!BZ22:CI22)&lt;3),"N/A",IF(ISERROR(TTEST(Calculations!BP22:BY22,Calculations!BZ22:CI22,2,2)),"N/A",TTEST(Calculations!BP22:BY22,Calculations!BZ22:CI22,2,2)))</f>
        <v>N/A</v>
      </c>
      <c r="J21" s="87" t="e">
        <f t="shared" si="0"/>
        <v>#DIV/0!</v>
      </c>
      <c r="K21" s="91" t="e">
        <f>IF(AND('Test Sample Data'!N21&gt;=35,'Control Sample Data'!N21&gt;=35),"Type 3",IF(AND('Test Sample Data'!N21&gt;=30,'Control Sample Data'!N21&gt;=30,OR(I21&gt;=0.05,I21="N/A")),"Type 2",IF(OR(AND('Test Sample Data'!N21&gt;=30,'Control Sample Data'!N21&lt;=30),AND('Test Sample Data'!N21&lt;=30,'Control Sample Data'!N21&gt;=30)),"Type 1","OKAY")))</f>
        <v>#DIV/0!</v>
      </c>
    </row>
    <row r="22" spans="1:11" ht="12.75">
      <c r="A22" s="66"/>
      <c r="B22" s="85" t="str">
        <f>'Gene Table'!D22</f>
        <v>NM_001963</v>
      </c>
      <c r="C22" s="86" t="s">
        <v>85</v>
      </c>
      <c r="D22" s="87" t="e">
        <f>Calculations!BN23</f>
        <v>#DIV/0!</v>
      </c>
      <c r="E22" s="87" t="e">
        <f>Calculations!BO23</f>
        <v>#DIV/0!</v>
      </c>
      <c r="F22" s="88" t="e">
        <f t="shared" si="1"/>
        <v>#DIV/0!</v>
      </c>
      <c r="G22" s="88" t="e">
        <f t="shared" si="2"/>
        <v>#DIV/0!</v>
      </c>
      <c r="H22" s="87" t="e">
        <f t="shared" si="3"/>
        <v>#DIV/0!</v>
      </c>
      <c r="I22" s="90" t="str">
        <f>IF(OR(COUNT(Calculations!BP23:BY23)&lt;3,COUNT(Calculations!BZ23:CI23)&lt;3),"N/A",IF(ISERROR(TTEST(Calculations!BP23:BY23,Calculations!BZ23:CI23,2,2)),"N/A",TTEST(Calculations!BP23:BY23,Calculations!BZ23:CI23,2,2)))</f>
        <v>N/A</v>
      </c>
      <c r="J22" s="87" t="e">
        <f t="shared" si="0"/>
        <v>#DIV/0!</v>
      </c>
      <c r="K22" s="91" t="e">
        <f>IF(AND('Test Sample Data'!N22&gt;=35,'Control Sample Data'!N22&gt;=35),"Type 3",IF(AND('Test Sample Data'!N22&gt;=30,'Control Sample Data'!N22&gt;=30,OR(I22&gt;=0.05,I22="N/A")),"Type 2",IF(OR(AND('Test Sample Data'!N22&gt;=30,'Control Sample Data'!N22&lt;=30),AND('Test Sample Data'!N22&lt;=30,'Control Sample Data'!N22&gt;=30)),"Type 1","OKAY")))</f>
        <v>#DIV/0!</v>
      </c>
    </row>
    <row r="23" spans="1:11" ht="12.75">
      <c r="A23" s="66"/>
      <c r="B23" s="85" t="str">
        <f>'Gene Table'!D23</f>
        <v>NM_000662</v>
      </c>
      <c r="C23" s="86" t="s">
        <v>89</v>
      </c>
      <c r="D23" s="87" t="e">
        <f>Calculations!BN24</f>
        <v>#DIV/0!</v>
      </c>
      <c r="E23" s="87" t="e">
        <f>Calculations!BO24</f>
        <v>#DIV/0!</v>
      </c>
      <c r="F23" s="88" t="e">
        <f t="shared" si="1"/>
        <v>#DIV/0!</v>
      </c>
      <c r="G23" s="88" t="e">
        <f t="shared" si="2"/>
        <v>#DIV/0!</v>
      </c>
      <c r="H23" s="87" t="e">
        <f t="shared" si="3"/>
        <v>#DIV/0!</v>
      </c>
      <c r="I23" s="90" t="str">
        <f>IF(OR(COUNT(Calculations!BP24:BY24)&lt;3,COUNT(Calculations!BZ24:CI24)&lt;3),"N/A",IF(ISERROR(TTEST(Calculations!BP24:BY24,Calculations!BZ24:CI24,2,2)),"N/A",TTEST(Calculations!BP24:BY24,Calculations!BZ24:CI24,2,2)))</f>
        <v>N/A</v>
      </c>
      <c r="J23" s="87" t="e">
        <f t="shared" si="0"/>
        <v>#DIV/0!</v>
      </c>
      <c r="K23" s="91" t="e">
        <f>IF(AND('Test Sample Data'!N23&gt;=35,'Control Sample Data'!N23&gt;=35),"Type 3",IF(AND('Test Sample Data'!N23&gt;=30,'Control Sample Data'!N23&gt;=30,OR(I23&gt;=0.05,I23="N/A")),"Type 2",IF(OR(AND('Test Sample Data'!N23&gt;=30,'Control Sample Data'!N23&lt;=30),AND('Test Sample Data'!N23&lt;=30,'Control Sample Data'!N23&gt;=30)),"Type 1","OKAY")))</f>
        <v>#DIV/0!</v>
      </c>
    </row>
    <row r="24" spans="1:11" ht="12.75">
      <c r="A24" s="66"/>
      <c r="B24" s="85" t="str">
        <f>'Gene Table'!D24</f>
        <v>NM_004628</v>
      </c>
      <c r="C24" s="86" t="s">
        <v>93</v>
      </c>
      <c r="D24" s="87" t="e">
        <f>Calculations!BN25</f>
        <v>#DIV/0!</v>
      </c>
      <c r="E24" s="87" t="e">
        <f>Calculations!BO25</f>
        <v>#DIV/0!</v>
      </c>
      <c r="F24" s="88" t="e">
        <f t="shared" si="1"/>
        <v>#DIV/0!</v>
      </c>
      <c r="G24" s="88" t="e">
        <f t="shared" si="2"/>
        <v>#DIV/0!</v>
      </c>
      <c r="H24" s="87" t="e">
        <f t="shared" si="3"/>
        <v>#DIV/0!</v>
      </c>
      <c r="I24" s="90" t="str">
        <f>IF(OR(COUNT(Calculations!BP25:BY25)&lt;3,COUNT(Calculations!BZ25:CI25)&lt;3),"N/A",IF(ISERROR(TTEST(Calculations!BP25:BY25,Calculations!BZ25:CI25,2,2)),"N/A",TTEST(Calculations!BP25:BY25,Calculations!BZ25:CI25,2,2)))</f>
        <v>N/A</v>
      </c>
      <c r="J24" s="87" t="e">
        <f t="shared" si="0"/>
        <v>#DIV/0!</v>
      </c>
      <c r="K24" s="91" t="e">
        <f>IF(AND('Test Sample Data'!N24&gt;=35,'Control Sample Data'!N24&gt;=35),"Type 3",IF(AND('Test Sample Data'!N24&gt;=30,'Control Sample Data'!N24&gt;=30,OR(I24&gt;=0.05,I24="N/A")),"Type 2",IF(OR(AND('Test Sample Data'!N24&gt;=30,'Control Sample Data'!N24&lt;=30),AND('Test Sample Data'!N24&lt;=30,'Control Sample Data'!N24&gt;=30)),"Type 1","OKAY")))</f>
        <v>#DIV/0!</v>
      </c>
    </row>
    <row r="25" spans="1:11" ht="12.75">
      <c r="A25" s="66"/>
      <c r="B25" s="85" t="str">
        <f>'Gene Table'!D25</f>
        <v>NM_000636</v>
      </c>
      <c r="C25" s="86" t="s">
        <v>97</v>
      </c>
      <c r="D25" s="87" t="e">
        <f>Calculations!BN26</f>
        <v>#DIV/0!</v>
      </c>
      <c r="E25" s="87" t="e">
        <f>Calculations!BO26</f>
        <v>#DIV/0!</v>
      </c>
      <c r="F25" s="88" t="e">
        <f t="shared" si="1"/>
        <v>#DIV/0!</v>
      </c>
      <c r="G25" s="88" t="e">
        <f t="shared" si="2"/>
        <v>#DIV/0!</v>
      </c>
      <c r="H25" s="87" t="e">
        <f t="shared" si="3"/>
        <v>#DIV/0!</v>
      </c>
      <c r="I25" s="90" t="str">
        <f>IF(OR(COUNT(Calculations!BP26:BY26)&lt;3,COUNT(Calculations!BZ26:CI26)&lt;3),"N/A",IF(ISERROR(TTEST(Calculations!BP26:BY26,Calculations!BZ26:CI26,2,2)),"N/A",TTEST(Calculations!BP26:BY26,Calculations!BZ26:CI26,2,2)))</f>
        <v>N/A</v>
      </c>
      <c r="J25" s="87" t="e">
        <f t="shared" si="0"/>
        <v>#DIV/0!</v>
      </c>
      <c r="K25" s="91" t="e">
        <f>IF(AND('Test Sample Data'!N25&gt;=35,'Control Sample Data'!N25&gt;=35),"Type 3",IF(AND('Test Sample Data'!N25&gt;=30,'Control Sample Data'!N25&gt;=30,OR(I25&gt;=0.05,I25="N/A")),"Type 2",IF(OR(AND('Test Sample Data'!N25&gt;=30,'Control Sample Data'!N25&lt;=30),AND('Test Sample Data'!N25&lt;=30,'Control Sample Data'!N25&gt;=30)),"Type 1","OKAY")))</f>
        <v>#DIV/0!</v>
      </c>
    </row>
    <row r="26" spans="1:11" ht="12.75">
      <c r="A26" s="66"/>
      <c r="B26" s="85" t="str">
        <f>'Gene Table'!D26</f>
        <v>NM_001033886</v>
      </c>
      <c r="C26" s="86" t="s">
        <v>101</v>
      </c>
      <c r="D26" s="87" t="e">
        <f>Calculations!BN27</f>
        <v>#DIV/0!</v>
      </c>
      <c r="E26" s="87" t="e">
        <f>Calculations!BO27</f>
        <v>#DIV/0!</v>
      </c>
      <c r="F26" s="88" t="e">
        <f t="shared" si="1"/>
        <v>#DIV/0!</v>
      </c>
      <c r="G26" s="88" t="e">
        <f t="shared" si="2"/>
        <v>#DIV/0!</v>
      </c>
      <c r="H26" s="87" t="e">
        <f t="shared" si="3"/>
        <v>#DIV/0!</v>
      </c>
      <c r="I26" s="90" t="str">
        <f>IF(OR(COUNT(Calculations!BP27:BY27)&lt;3,COUNT(Calculations!BZ27:CI27)&lt;3),"N/A",IF(ISERROR(TTEST(Calculations!BP27:BY27,Calculations!BZ27:CI27,2,2)),"N/A",TTEST(Calculations!BP27:BY27,Calculations!BZ27:CI27,2,2)))</f>
        <v>N/A</v>
      </c>
      <c r="J26" s="87" t="e">
        <f t="shared" si="0"/>
        <v>#DIV/0!</v>
      </c>
      <c r="K26" s="91" t="e">
        <f>IF(AND('Test Sample Data'!N26&gt;=35,'Control Sample Data'!N26&gt;=35),"Type 3",IF(AND('Test Sample Data'!N26&gt;=30,'Control Sample Data'!N26&gt;=30,OR(I26&gt;=0.05,I26="N/A")),"Type 2",IF(OR(AND('Test Sample Data'!N26&gt;=30,'Control Sample Data'!N26&lt;=30),AND('Test Sample Data'!N26&lt;=30,'Control Sample Data'!N26&gt;=30)),"Type 1","OKAY")))</f>
        <v>#DIV/0!</v>
      </c>
    </row>
    <row r="27" spans="1:11" ht="12.75">
      <c r="A27" s="66"/>
      <c r="B27" s="85" t="str">
        <f>'Gene Table'!D27</f>
        <v>NM_053056</v>
      </c>
      <c r="C27" s="86" t="s">
        <v>105</v>
      </c>
      <c r="D27" s="87" t="e">
        <f>Calculations!BN28</f>
        <v>#DIV/0!</v>
      </c>
      <c r="E27" s="87" t="e">
        <f>Calculations!BO28</f>
        <v>#DIV/0!</v>
      </c>
      <c r="F27" s="88" t="e">
        <f t="shared" si="1"/>
        <v>#DIV/0!</v>
      </c>
      <c r="G27" s="88" t="e">
        <f t="shared" si="2"/>
        <v>#DIV/0!</v>
      </c>
      <c r="H27" s="87" t="e">
        <f t="shared" si="3"/>
        <v>#DIV/0!</v>
      </c>
      <c r="I27" s="90" t="str">
        <f>IF(OR(COUNT(Calculations!BP28:BY28)&lt;3,COUNT(Calculations!BZ28:CI28)&lt;3),"N/A",IF(ISERROR(TTEST(Calculations!BP28:BY28,Calculations!BZ28:CI28,2,2)),"N/A",TTEST(Calculations!BP28:BY28,Calculations!BZ28:CI28,2,2)))</f>
        <v>N/A</v>
      </c>
      <c r="J27" s="87" t="e">
        <f t="shared" si="0"/>
        <v>#DIV/0!</v>
      </c>
      <c r="K27" s="91" t="e">
        <f>IF(AND('Test Sample Data'!N27&gt;=35,'Control Sample Data'!N27&gt;=35),"Type 3",IF(AND('Test Sample Data'!N27&gt;=30,'Control Sample Data'!N27&gt;=30,OR(I27&gt;=0.05,I27="N/A")),"Type 2",IF(OR(AND('Test Sample Data'!N27&gt;=30,'Control Sample Data'!N27&lt;=30),AND('Test Sample Data'!N27&lt;=30,'Control Sample Data'!N27&gt;=30)),"Type 1","OKAY")))</f>
        <v>#DIV/0!</v>
      </c>
    </row>
    <row r="28" spans="1:11" ht="15.75" customHeight="1">
      <c r="A28" s="66"/>
      <c r="B28" s="85" t="str">
        <f>'Gene Table'!D28</f>
        <v>NM_002422</v>
      </c>
      <c r="C28" s="86" t="s">
        <v>109</v>
      </c>
      <c r="D28" s="87" t="e">
        <f>Calculations!BN29</f>
        <v>#DIV/0!</v>
      </c>
      <c r="E28" s="87" t="e">
        <f>Calculations!BO29</f>
        <v>#DIV/0!</v>
      </c>
      <c r="F28" s="88" t="e">
        <f t="shared" si="1"/>
        <v>#DIV/0!</v>
      </c>
      <c r="G28" s="88" t="e">
        <f t="shared" si="2"/>
        <v>#DIV/0!</v>
      </c>
      <c r="H28" s="87" t="e">
        <f t="shared" si="3"/>
        <v>#DIV/0!</v>
      </c>
      <c r="I28" s="90" t="str">
        <f>IF(OR(COUNT(Calculations!BP29:BY29)&lt;3,COUNT(Calculations!BZ29:CI29)&lt;3),"N/A",IF(ISERROR(TTEST(Calculations!BP29:BY29,Calculations!BZ29:CI29,2,2)),"N/A",TTEST(Calculations!BP29:BY29,Calculations!BZ29:CI29,2,2)))</f>
        <v>N/A</v>
      </c>
      <c r="J28" s="87" t="e">
        <f t="shared" si="0"/>
        <v>#DIV/0!</v>
      </c>
      <c r="K28" s="91" t="e">
        <f>IF(AND('Test Sample Data'!N28&gt;=35,'Control Sample Data'!N28&gt;=35),"Type 3",IF(AND('Test Sample Data'!N28&gt;=30,'Control Sample Data'!N28&gt;=30,OR(I28&gt;=0.05,I28="N/A")),"Type 2",IF(OR(AND('Test Sample Data'!N28&gt;=30,'Control Sample Data'!N28&lt;=30),AND('Test Sample Data'!N28&lt;=30,'Control Sample Data'!N28&gt;=30)),"Type 1","OKAY")))</f>
        <v>#DIV/0!</v>
      </c>
    </row>
    <row r="29" spans="1:11" ht="12.75">
      <c r="A29" s="66"/>
      <c r="B29" s="85" t="str">
        <f>'Gene Table'!D29</f>
        <v>NM_002421</v>
      </c>
      <c r="C29" s="86" t="s">
        <v>113</v>
      </c>
      <c r="D29" s="87" t="e">
        <f>Calculations!BN30</f>
        <v>#DIV/0!</v>
      </c>
      <c r="E29" s="87" t="e">
        <f>Calculations!BO30</f>
        <v>#DIV/0!</v>
      </c>
      <c r="F29" s="88" t="e">
        <f t="shared" si="1"/>
        <v>#DIV/0!</v>
      </c>
      <c r="G29" s="88" t="e">
        <f t="shared" si="2"/>
        <v>#DIV/0!</v>
      </c>
      <c r="H29" s="87" t="e">
        <f t="shared" si="3"/>
        <v>#DIV/0!</v>
      </c>
      <c r="I29" s="90" t="str">
        <f>IF(OR(COUNT(Calculations!BP30:BY30)&lt;3,COUNT(Calculations!BZ30:CI30)&lt;3),"N/A",IF(ISERROR(TTEST(Calculations!BP30:BY30,Calculations!BZ30:CI30,2,2)),"N/A",TTEST(Calculations!BP30:BY30,Calculations!BZ30:CI30,2,2)))</f>
        <v>N/A</v>
      </c>
      <c r="J29" s="87" t="e">
        <f t="shared" si="0"/>
        <v>#DIV/0!</v>
      </c>
      <c r="K29" s="91" t="e">
        <f>IF(AND('Test Sample Data'!N29&gt;=35,'Control Sample Data'!N29&gt;=35),"Type 3",IF(AND('Test Sample Data'!N29&gt;=30,'Control Sample Data'!N29&gt;=30,OR(I29&gt;=0.05,I29="N/A")),"Type 2",IF(OR(AND('Test Sample Data'!N29&gt;=30,'Control Sample Data'!N29&lt;=30),AND('Test Sample Data'!N29&lt;=30,'Control Sample Data'!N29&gt;=30)),"Type 1","OKAY")))</f>
        <v>#DIV/0!</v>
      </c>
    </row>
    <row r="30" spans="1:11" ht="12.75">
      <c r="A30" s="66"/>
      <c r="B30" s="85" t="str">
        <f>'Gene Table'!D30</f>
        <v>NM_000044</v>
      </c>
      <c r="C30" s="86" t="s">
        <v>117</v>
      </c>
      <c r="D30" s="87" t="e">
        <f>Calculations!BN31</f>
        <v>#DIV/0!</v>
      </c>
      <c r="E30" s="87" t="e">
        <f>Calculations!BO31</f>
        <v>#DIV/0!</v>
      </c>
      <c r="F30" s="88" t="e">
        <f t="shared" si="1"/>
        <v>#DIV/0!</v>
      </c>
      <c r="G30" s="88" t="e">
        <f t="shared" si="2"/>
        <v>#DIV/0!</v>
      </c>
      <c r="H30" s="87" t="e">
        <f t="shared" si="3"/>
        <v>#DIV/0!</v>
      </c>
      <c r="I30" s="90" t="str">
        <f>IF(OR(COUNT(Calculations!BP31:BY31)&lt;3,COUNT(Calculations!BZ31:CI31)&lt;3),"N/A",IF(ISERROR(TTEST(Calculations!BP31:BY31,Calculations!BZ31:CI31,2,2)),"N/A",TTEST(Calculations!BP31:BY31,Calculations!BZ31:CI31,2,2)))</f>
        <v>N/A</v>
      </c>
      <c r="J30" s="87" t="e">
        <f t="shared" si="0"/>
        <v>#DIV/0!</v>
      </c>
      <c r="K30" s="91" t="e">
        <f>IF(AND('Test Sample Data'!N30&gt;=35,'Control Sample Data'!N30&gt;=35),"Type 3",IF(AND('Test Sample Data'!N30&gt;=30,'Control Sample Data'!N30&gt;=30,OR(I30&gt;=0.05,I30="N/A")),"Type 2",IF(OR(AND('Test Sample Data'!N30&gt;=30,'Control Sample Data'!N30&lt;=30),AND('Test Sample Data'!N30&lt;=30,'Control Sample Data'!N30&gt;=30)),"Type 1","OKAY")))</f>
        <v>#DIV/0!</v>
      </c>
    </row>
    <row r="31" spans="1:11" ht="12.75">
      <c r="A31" s="66"/>
      <c r="B31" s="85" t="str">
        <f>'Gene Table'!D31</f>
        <v>NM_000882</v>
      </c>
      <c r="C31" s="86" t="s">
        <v>121</v>
      </c>
      <c r="D31" s="87" t="e">
        <f>Calculations!BN32</f>
        <v>#DIV/0!</v>
      </c>
      <c r="E31" s="87" t="e">
        <f>Calculations!BO32</f>
        <v>#DIV/0!</v>
      </c>
      <c r="F31" s="88" t="e">
        <f t="shared" si="1"/>
        <v>#DIV/0!</v>
      </c>
      <c r="G31" s="88" t="e">
        <f t="shared" si="2"/>
        <v>#DIV/0!</v>
      </c>
      <c r="H31" s="87" t="e">
        <f t="shared" si="3"/>
        <v>#DIV/0!</v>
      </c>
      <c r="I31" s="90" t="str">
        <f>IF(OR(COUNT(Calculations!BP32:BY32)&lt;3,COUNT(Calculations!BZ32:CI32)&lt;3),"N/A",IF(ISERROR(TTEST(Calculations!BP32:BY32,Calculations!BZ32:CI32,2,2)),"N/A",TTEST(Calculations!BP32:BY32,Calculations!BZ32:CI32,2,2)))</f>
        <v>N/A</v>
      </c>
      <c r="J31" s="87" t="e">
        <f t="shared" si="0"/>
        <v>#DIV/0!</v>
      </c>
      <c r="K31" s="91" t="e">
        <f>IF(AND('Test Sample Data'!N31&gt;=35,'Control Sample Data'!N31&gt;=35),"Type 3",IF(AND('Test Sample Data'!N31&gt;=30,'Control Sample Data'!N31&gt;=30,OR(I31&gt;=0.05,I31="N/A")),"Type 2",IF(OR(AND('Test Sample Data'!N31&gt;=30,'Control Sample Data'!N31&lt;=30),AND('Test Sample Data'!N31&lt;=30,'Control Sample Data'!N31&gt;=30)),"Type 1","OKAY")))</f>
        <v>#DIV/0!</v>
      </c>
    </row>
    <row r="32" spans="1:11" ht="12.75">
      <c r="A32" s="66"/>
      <c r="B32" s="85" t="str">
        <f>'Gene Table'!D32</f>
        <v>NM_000577</v>
      </c>
      <c r="C32" s="86" t="s">
        <v>125</v>
      </c>
      <c r="D32" s="87" t="e">
        <f>Calculations!BN33</f>
        <v>#DIV/0!</v>
      </c>
      <c r="E32" s="87" t="e">
        <f>Calculations!BO33</f>
        <v>#DIV/0!</v>
      </c>
      <c r="F32" s="88" t="e">
        <f t="shared" si="1"/>
        <v>#DIV/0!</v>
      </c>
      <c r="G32" s="88" t="e">
        <f t="shared" si="2"/>
        <v>#DIV/0!</v>
      </c>
      <c r="H32" s="87" t="e">
        <f t="shared" si="3"/>
        <v>#DIV/0!</v>
      </c>
      <c r="I32" s="90" t="str">
        <f>IF(OR(COUNT(Calculations!BP33:BY33)&lt;3,COUNT(Calculations!BZ33:CI33)&lt;3),"N/A",IF(ISERROR(TTEST(Calculations!BP33:BY33,Calculations!BZ33:CI33,2,2)),"N/A",TTEST(Calculations!BP33:BY33,Calculations!BZ33:CI33,2,2)))</f>
        <v>N/A</v>
      </c>
      <c r="J32" s="87" t="e">
        <f t="shared" si="0"/>
        <v>#DIV/0!</v>
      </c>
      <c r="K32" s="91" t="e">
        <f>IF(AND('Test Sample Data'!N32&gt;=35,'Control Sample Data'!N32&gt;=35),"Type 3",IF(AND('Test Sample Data'!N32&gt;=30,'Control Sample Data'!N32&gt;=30,OR(I32&gt;=0.05,I32="N/A")),"Type 2",IF(OR(AND('Test Sample Data'!N32&gt;=30,'Control Sample Data'!N32&lt;=30),AND('Test Sample Data'!N32&lt;=30,'Control Sample Data'!N32&gt;=30)),"Type 1","OKAY")))</f>
        <v>#DIV/0!</v>
      </c>
    </row>
    <row r="33" spans="1:11" ht="12.75">
      <c r="A33" s="66"/>
      <c r="B33" s="85" t="str">
        <f>'Gene Table'!D33</f>
        <v>NM_005228</v>
      </c>
      <c r="C33" s="86" t="s">
        <v>129</v>
      </c>
      <c r="D33" s="87" t="e">
        <f>Calculations!BN34</f>
        <v>#DIV/0!</v>
      </c>
      <c r="E33" s="87" t="e">
        <f>Calculations!BO34</f>
        <v>#DIV/0!</v>
      </c>
      <c r="F33" s="88" t="e">
        <f t="shared" si="1"/>
        <v>#DIV/0!</v>
      </c>
      <c r="G33" s="88" t="e">
        <f t="shared" si="2"/>
        <v>#DIV/0!</v>
      </c>
      <c r="H33" s="87" t="e">
        <f t="shared" si="3"/>
        <v>#DIV/0!</v>
      </c>
      <c r="I33" s="90" t="str">
        <f>IF(OR(COUNT(Calculations!BP34:BY34)&lt;3,COUNT(Calculations!BZ34:CI34)&lt;3),"N/A",IF(ISERROR(TTEST(Calculations!BP34:BY34,Calculations!BZ34:CI34,2,2)),"N/A",TTEST(Calculations!BP34:BY34,Calculations!BZ34:CI34,2,2)))</f>
        <v>N/A</v>
      </c>
      <c r="J33" s="87" t="e">
        <f t="shared" si="0"/>
        <v>#DIV/0!</v>
      </c>
      <c r="K33" s="91" t="e">
        <f>IF(AND('Test Sample Data'!N33&gt;=35,'Control Sample Data'!N33&gt;=35),"Type 3",IF(AND('Test Sample Data'!N33&gt;=30,'Control Sample Data'!N33&gt;=30,OR(I33&gt;=0.05,I33="N/A")),"Type 2",IF(OR(AND('Test Sample Data'!N33&gt;=30,'Control Sample Data'!N33&lt;=30),AND('Test Sample Data'!N33&lt;=30,'Control Sample Data'!N33&gt;=30)),"Type 1","OKAY")))</f>
        <v>#DIV/0!</v>
      </c>
    </row>
    <row r="34" spans="1:11" ht="12.75">
      <c r="A34" s="66"/>
      <c r="B34" s="85" t="str">
        <f>'Gene Table'!D34</f>
        <v>NM_000754</v>
      </c>
      <c r="C34" s="86" t="s">
        <v>133</v>
      </c>
      <c r="D34" s="87" t="e">
        <f>Calculations!BN35</f>
        <v>#DIV/0!</v>
      </c>
      <c r="E34" s="87" t="e">
        <f>Calculations!BO35</f>
        <v>#DIV/0!</v>
      </c>
      <c r="F34" s="88" t="e">
        <f t="shared" si="1"/>
        <v>#DIV/0!</v>
      </c>
      <c r="G34" s="88" t="e">
        <f t="shared" si="2"/>
        <v>#DIV/0!</v>
      </c>
      <c r="H34" s="87" t="e">
        <f t="shared" si="3"/>
        <v>#DIV/0!</v>
      </c>
      <c r="I34" s="90" t="str">
        <f>IF(OR(COUNT(Calculations!BP35:BY35)&lt;3,COUNT(Calculations!BZ35:CI35)&lt;3),"N/A",IF(ISERROR(TTEST(Calculations!BP35:BY35,Calculations!BZ35:CI35,2,2)),"N/A",TTEST(Calculations!BP35:BY35,Calculations!BZ35:CI35,2,2)))</f>
        <v>N/A</v>
      </c>
      <c r="J34" s="87" t="e">
        <f t="shared" si="0"/>
        <v>#DIV/0!</v>
      </c>
      <c r="K34" s="91" t="e">
        <f>IF(AND('Test Sample Data'!N34&gt;=35,'Control Sample Data'!N34&gt;=35),"Type 3",IF(AND('Test Sample Data'!N34&gt;=30,'Control Sample Data'!N34&gt;=30,OR(I34&gt;=0.05,I34="N/A")),"Type 2",IF(OR(AND('Test Sample Data'!N34&gt;=30,'Control Sample Data'!N34&lt;=30),AND('Test Sample Data'!N34&lt;=30,'Control Sample Data'!N34&gt;=30)),"Type 1","OKAY")))</f>
        <v>#DIV/0!</v>
      </c>
    </row>
    <row r="35" spans="1:11" ht="12.75">
      <c r="A35" s="66"/>
      <c r="B35" s="85" t="str">
        <f>'Gene Table'!D35</f>
        <v>NM_021027</v>
      </c>
      <c r="C35" s="86" t="s">
        <v>137</v>
      </c>
      <c r="D35" s="87" t="e">
        <f>Calculations!BN36</f>
        <v>#DIV/0!</v>
      </c>
      <c r="E35" s="87" t="e">
        <f>Calculations!BO36</f>
        <v>#DIV/0!</v>
      </c>
      <c r="F35" s="88" t="e">
        <f t="shared" si="1"/>
        <v>#DIV/0!</v>
      </c>
      <c r="G35" s="88" t="e">
        <f t="shared" si="2"/>
        <v>#DIV/0!</v>
      </c>
      <c r="H35" s="87" t="e">
        <f t="shared" si="3"/>
        <v>#DIV/0!</v>
      </c>
      <c r="I35" s="90" t="str">
        <f>IF(OR(COUNT(Calculations!BP36:BY36)&lt;3,COUNT(Calculations!BZ36:CI36)&lt;3),"N/A",IF(ISERROR(TTEST(Calculations!BP36:BY36,Calculations!BZ36:CI36,2,2)),"N/A",TTEST(Calculations!BP36:BY36,Calculations!BZ36:CI36,2,2)))</f>
        <v>N/A</v>
      </c>
      <c r="J35" s="87" t="e">
        <f t="shared" si="0"/>
        <v>#DIV/0!</v>
      </c>
      <c r="K35" s="91" t="e">
        <f>IF(AND('Test Sample Data'!N35&gt;=35,'Control Sample Data'!N35&gt;=35),"Type 3",IF(AND('Test Sample Data'!N35&gt;=30,'Control Sample Data'!N35&gt;=30,OR(I35&gt;=0.05,I35="N/A")),"Type 2",IF(OR(AND('Test Sample Data'!N35&gt;=30,'Control Sample Data'!N35&lt;=30),AND('Test Sample Data'!N35&lt;=30,'Control Sample Data'!N35&gt;=30)),"Type 1","OKAY")))</f>
        <v>#DIV/0!</v>
      </c>
    </row>
    <row r="36" spans="1:11" ht="12.75">
      <c r="A36" s="66"/>
      <c r="B36" s="85" t="str">
        <f>'Gene Table'!D36</f>
        <v>NM_001254</v>
      </c>
      <c r="C36" s="86" t="s">
        <v>141</v>
      </c>
      <c r="D36" s="87" t="e">
        <f>Calculations!BN37</f>
        <v>#DIV/0!</v>
      </c>
      <c r="E36" s="87" t="e">
        <f>Calculations!BO37</f>
        <v>#DIV/0!</v>
      </c>
      <c r="F36" s="88" t="e">
        <f t="shared" si="1"/>
        <v>#DIV/0!</v>
      </c>
      <c r="G36" s="88" t="e">
        <f t="shared" si="2"/>
        <v>#DIV/0!</v>
      </c>
      <c r="H36" s="87" t="e">
        <f t="shared" si="3"/>
        <v>#DIV/0!</v>
      </c>
      <c r="I36" s="90" t="str">
        <f>IF(OR(COUNT(Calculations!BP37:BY37)&lt;3,COUNT(Calculations!BZ37:CI37)&lt;3),"N/A",IF(ISERROR(TTEST(Calculations!BP37:BY37,Calculations!BZ37:CI37,2,2)),"N/A",TTEST(Calculations!BP37:BY37,Calculations!BZ37:CI37,2,2)))</f>
        <v>N/A</v>
      </c>
      <c r="J36" s="87" t="e">
        <f t="shared" si="0"/>
        <v>#DIV/0!</v>
      </c>
      <c r="K36" s="91" t="e">
        <f>IF(AND('Test Sample Data'!N36&gt;=35,'Control Sample Data'!N36&gt;=35),"Type 3",IF(AND('Test Sample Data'!N36&gt;=30,'Control Sample Data'!N36&gt;=30,OR(I36&gt;=0.05,I36="N/A")),"Type 2",IF(OR(AND('Test Sample Data'!N36&gt;=30,'Control Sample Data'!N36&lt;=30),AND('Test Sample Data'!N36&lt;=30,'Control Sample Data'!N36&gt;=30)),"Type 1","OKAY")))</f>
        <v>#DIV/0!</v>
      </c>
    </row>
    <row r="37" spans="1:11" ht="12.75">
      <c r="A37" s="66"/>
      <c r="B37" s="85" t="str">
        <f>'Gene Table'!D37</f>
        <v>NM_001008540</v>
      </c>
      <c r="C37" s="86" t="s">
        <v>145</v>
      </c>
      <c r="D37" s="87" t="e">
        <f>Calculations!BN38</f>
        <v>#DIV/0!</v>
      </c>
      <c r="E37" s="87" t="e">
        <f>Calculations!BO38</f>
        <v>#DIV/0!</v>
      </c>
      <c r="F37" s="88" t="e">
        <f t="shared" si="1"/>
        <v>#DIV/0!</v>
      </c>
      <c r="G37" s="88" t="e">
        <f t="shared" si="2"/>
        <v>#DIV/0!</v>
      </c>
      <c r="H37" s="87" t="e">
        <f t="shared" si="3"/>
        <v>#DIV/0!</v>
      </c>
      <c r="I37" s="90" t="str">
        <f>IF(OR(COUNT(Calculations!BP38:BY38)&lt;3,COUNT(Calculations!BZ38:CI38)&lt;3),"N/A",IF(ISERROR(TTEST(Calculations!BP38:BY38,Calculations!BZ38:CI38,2,2)),"N/A",TTEST(Calculations!BP38:BY38,Calculations!BZ38:CI38,2,2)))</f>
        <v>N/A</v>
      </c>
      <c r="J37" s="87" t="e">
        <f t="shared" si="0"/>
        <v>#DIV/0!</v>
      </c>
      <c r="K37" s="91" t="e">
        <f>IF(AND('Test Sample Data'!N37&gt;=35,'Control Sample Data'!N37&gt;=35),"Type 3",IF(AND('Test Sample Data'!N37&gt;=30,'Control Sample Data'!N37&gt;=30,OR(I37&gt;=0.05,I37="N/A")),"Type 2",IF(OR(AND('Test Sample Data'!N37&gt;=30,'Control Sample Data'!N37&lt;=30),AND('Test Sample Data'!N37&lt;=30,'Control Sample Data'!N37&gt;=30)),"Type 1","OKAY")))</f>
        <v>#DIV/0!</v>
      </c>
    </row>
    <row r="38" spans="1:11" ht="12.75">
      <c r="A38" s="66"/>
      <c r="B38" s="85" t="str">
        <f>'Gene Table'!D38</f>
        <v>NM_001025366</v>
      </c>
      <c r="C38" s="86" t="s">
        <v>149</v>
      </c>
      <c r="D38" s="87" t="e">
        <f>Calculations!BN39</f>
        <v>#DIV/0!</v>
      </c>
      <c r="E38" s="87" t="e">
        <f>Calculations!BO39</f>
        <v>#DIV/0!</v>
      </c>
      <c r="F38" s="88" t="e">
        <f t="shared" si="1"/>
        <v>#DIV/0!</v>
      </c>
      <c r="G38" s="88" t="e">
        <f t="shared" si="2"/>
        <v>#DIV/0!</v>
      </c>
      <c r="H38" s="87" t="e">
        <f t="shared" si="3"/>
        <v>#DIV/0!</v>
      </c>
      <c r="I38" s="90" t="str">
        <f>IF(OR(COUNT(Calculations!BP39:BY39)&lt;3,COUNT(Calculations!BZ39:CI39)&lt;3),"N/A",IF(ISERROR(TTEST(Calculations!BP39:BY39,Calculations!BZ39:CI39,2,2)),"N/A",TTEST(Calculations!BP39:BY39,Calculations!BZ39:CI39,2,2)))</f>
        <v>N/A</v>
      </c>
      <c r="J38" s="87" t="e">
        <f t="shared" si="0"/>
        <v>#DIV/0!</v>
      </c>
      <c r="K38" s="91" t="e">
        <f>IF(AND('Test Sample Data'!N38&gt;=35,'Control Sample Data'!N38&gt;=35),"Type 3",IF(AND('Test Sample Data'!N38&gt;=30,'Control Sample Data'!N38&gt;=30,OR(I38&gt;=0.05,I38="N/A")),"Type 2",IF(OR(AND('Test Sample Data'!N38&gt;=30,'Control Sample Data'!N38&lt;=30),AND('Test Sample Data'!N38&lt;=30,'Control Sample Data'!N38&gt;=30)),"Type 1","OKAY")))</f>
        <v>#DIV/0!</v>
      </c>
    </row>
    <row r="39" spans="1:11" ht="12.75">
      <c r="A39" s="66"/>
      <c r="B39" s="85" t="str">
        <f>'Gene Table'!D39</f>
        <v>NM_001071</v>
      </c>
      <c r="C39" s="86" t="s">
        <v>153</v>
      </c>
      <c r="D39" s="87" t="e">
        <f>Calculations!BN40</f>
        <v>#DIV/0!</v>
      </c>
      <c r="E39" s="87" t="e">
        <f>Calculations!BO40</f>
        <v>#DIV/0!</v>
      </c>
      <c r="F39" s="88" t="e">
        <f t="shared" si="1"/>
        <v>#DIV/0!</v>
      </c>
      <c r="G39" s="88" t="e">
        <f t="shared" si="2"/>
        <v>#DIV/0!</v>
      </c>
      <c r="H39" s="87" t="e">
        <f t="shared" si="3"/>
        <v>#DIV/0!</v>
      </c>
      <c r="I39" s="90" t="str">
        <f>IF(OR(COUNT(Calculations!BP40:BY40)&lt;3,COUNT(Calculations!BZ40:CI40)&lt;3),"N/A",IF(ISERROR(TTEST(Calculations!BP40:BY40,Calculations!BZ40:CI40,2,2)),"N/A",TTEST(Calculations!BP40:BY40,Calculations!BZ40:CI40,2,2)))</f>
        <v>N/A</v>
      </c>
      <c r="J39" s="87" t="e">
        <f t="shared" si="0"/>
        <v>#DIV/0!</v>
      </c>
      <c r="K39" s="91" t="e">
        <f>IF(AND('Test Sample Data'!N39&gt;=35,'Control Sample Data'!N39&gt;=35),"Type 3",IF(AND('Test Sample Data'!N39&gt;=30,'Control Sample Data'!N39&gt;=30,OR(I39&gt;=0.05,I39="N/A")),"Type 2",IF(OR(AND('Test Sample Data'!N39&gt;=30,'Control Sample Data'!N39&lt;=30),AND('Test Sample Data'!N39&lt;=30,'Control Sample Data'!N39&gt;=30)),"Type 1","OKAY")))</f>
        <v>#DIV/0!</v>
      </c>
    </row>
    <row r="40" spans="1:11" ht="12.75">
      <c r="A40" s="66"/>
      <c r="B40" s="85" t="str">
        <f>'Gene Table'!D40</f>
        <v>NM_020529</v>
      </c>
      <c r="C40" s="86" t="s">
        <v>157</v>
      </c>
      <c r="D40" s="87" t="e">
        <f>Calculations!BN41</f>
        <v>#DIV/0!</v>
      </c>
      <c r="E40" s="87" t="e">
        <f>Calculations!BO41</f>
        <v>#DIV/0!</v>
      </c>
      <c r="F40" s="88" t="e">
        <f t="shared" si="1"/>
        <v>#DIV/0!</v>
      </c>
      <c r="G40" s="88" t="e">
        <f t="shared" si="2"/>
        <v>#DIV/0!</v>
      </c>
      <c r="H40" s="87" t="e">
        <f t="shared" si="3"/>
        <v>#DIV/0!</v>
      </c>
      <c r="I40" s="90" t="str">
        <f>IF(OR(COUNT(Calculations!BP41:BY41)&lt;3,COUNT(Calculations!BZ41:CI41)&lt;3),"N/A",IF(ISERROR(TTEST(Calculations!BP41:BY41,Calculations!BZ41:CI41,2,2)),"N/A",TTEST(Calculations!BP41:BY41,Calculations!BZ41:CI41,2,2)))</f>
        <v>N/A</v>
      </c>
      <c r="J40" s="87" t="e">
        <f t="shared" si="0"/>
        <v>#DIV/0!</v>
      </c>
      <c r="K40" s="91" t="e">
        <f>IF(AND('Test Sample Data'!N40&gt;=35,'Control Sample Data'!N40&gt;=35),"Type 3",IF(AND('Test Sample Data'!N40&gt;=30,'Control Sample Data'!N40&gt;=30,OR(I40&gt;=0.05,I40="N/A")),"Type 2",IF(OR(AND('Test Sample Data'!N40&gt;=30,'Control Sample Data'!N40&lt;=30),AND('Test Sample Data'!N40&lt;=30,'Control Sample Data'!N40&gt;=30)),"Type 1","OKAY")))</f>
        <v>#DIV/0!</v>
      </c>
    </row>
    <row r="41" spans="1:11" ht="12.75">
      <c r="A41" s="66"/>
      <c r="B41" s="85" t="str">
        <f>'Gene Table'!D41</f>
        <v>NM_003998</v>
      </c>
      <c r="C41" s="86" t="s">
        <v>161</v>
      </c>
      <c r="D41" s="87" t="e">
        <f>Calculations!BN42</f>
        <v>#DIV/0!</v>
      </c>
      <c r="E41" s="87" t="e">
        <f>Calculations!BO42</f>
        <v>#DIV/0!</v>
      </c>
      <c r="F41" s="88" t="e">
        <f t="shared" si="1"/>
        <v>#DIV/0!</v>
      </c>
      <c r="G41" s="88" t="e">
        <f t="shared" si="2"/>
        <v>#DIV/0!</v>
      </c>
      <c r="H41" s="87" t="e">
        <f t="shared" si="3"/>
        <v>#DIV/0!</v>
      </c>
      <c r="I41" s="90" t="str">
        <f>IF(OR(COUNT(Calculations!BP42:BY42)&lt;3,COUNT(Calculations!BZ42:CI42)&lt;3),"N/A",IF(ISERROR(TTEST(Calculations!BP42:BY42,Calculations!BZ42:CI42,2,2)),"N/A",TTEST(Calculations!BP42:BY42,Calculations!BZ42:CI42,2,2)))</f>
        <v>N/A</v>
      </c>
      <c r="J41" s="87" t="e">
        <f t="shared" si="0"/>
        <v>#DIV/0!</v>
      </c>
      <c r="K41" s="91" t="e">
        <f>IF(AND('Test Sample Data'!N41&gt;=35,'Control Sample Data'!N41&gt;=35),"Type 3",IF(AND('Test Sample Data'!N41&gt;=30,'Control Sample Data'!N41&gt;=30,OR(I41&gt;=0.05,I41="N/A")),"Type 2",IF(OR(AND('Test Sample Data'!N41&gt;=30,'Control Sample Data'!N41&lt;=30),AND('Test Sample Data'!N41&lt;=30,'Control Sample Data'!N41&gt;=30)),"Type 1","OKAY")))</f>
        <v>#DIV/0!</v>
      </c>
    </row>
    <row r="42" spans="1:11" ht="12.75">
      <c r="A42" s="66"/>
      <c r="B42" s="85" t="str">
        <f>'Gene Table'!D42</f>
        <v>NM_000250</v>
      </c>
      <c r="C42" s="86" t="s">
        <v>165</v>
      </c>
      <c r="D42" s="87" t="e">
        <f>Calculations!BN43</f>
        <v>#DIV/0!</v>
      </c>
      <c r="E42" s="87" t="e">
        <f>Calculations!BO43</f>
        <v>#DIV/0!</v>
      </c>
      <c r="F42" s="88" t="e">
        <f t="shared" si="1"/>
        <v>#DIV/0!</v>
      </c>
      <c r="G42" s="88" t="e">
        <f t="shared" si="2"/>
        <v>#DIV/0!</v>
      </c>
      <c r="H42" s="87" t="e">
        <f t="shared" si="3"/>
        <v>#DIV/0!</v>
      </c>
      <c r="I42" s="90" t="str">
        <f>IF(OR(COUNT(Calculations!BP43:BY43)&lt;3,COUNT(Calculations!BZ43:CI43)&lt;3),"N/A",IF(ISERROR(TTEST(Calculations!BP43:BY43,Calculations!BZ43:CI43,2,2)),"N/A",TTEST(Calculations!BP43:BY43,Calculations!BZ43:CI43,2,2)))</f>
        <v>N/A</v>
      </c>
      <c r="J42" s="87" t="e">
        <f t="shared" si="0"/>
        <v>#DIV/0!</v>
      </c>
      <c r="K42" s="91" t="e">
        <f>IF(AND('Test Sample Data'!N42&gt;=35,'Control Sample Data'!N42&gt;=35),"Type 3",IF(AND('Test Sample Data'!N42&gt;=30,'Control Sample Data'!N42&gt;=30,OR(I42&gt;=0.05,I42="N/A")),"Type 2",IF(OR(AND('Test Sample Data'!N42&gt;=30,'Control Sample Data'!N42&lt;=30),AND('Test Sample Data'!N42&lt;=30,'Control Sample Data'!N42&gt;=30)),"Type 1","OKAY")))</f>
        <v>#DIV/0!</v>
      </c>
    </row>
    <row r="43" spans="1:11" ht="12.75">
      <c r="A43" s="66"/>
      <c r="B43" s="85" t="str">
        <f>'Gene Table'!D43</f>
        <v>NM_004530</v>
      </c>
      <c r="C43" s="86" t="s">
        <v>169</v>
      </c>
      <c r="D43" s="87" t="e">
        <f>Calculations!BN44</f>
        <v>#DIV/0!</v>
      </c>
      <c r="E43" s="87" t="e">
        <f>Calculations!BO44</f>
        <v>#DIV/0!</v>
      </c>
      <c r="F43" s="88" t="e">
        <f t="shared" si="1"/>
        <v>#DIV/0!</v>
      </c>
      <c r="G43" s="88" t="e">
        <f t="shared" si="2"/>
        <v>#DIV/0!</v>
      </c>
      <c r="H43" s="87" t="e">
        <f t="shared" si="3"/>
        <v>#DIV/0!</v>
      </c>
      <c r="I43" s="90" t="str">
        <f>IF(OR(COUNT(Calculations!BP44:BY44)&lt;3,COUNT(Calculations!BZ44:CI44)&lt;3),"N/A",IF(ISERROR(TTEST(Calculations!BP44:BY44,Calculations!BZ44:CI44,2,2)),"N/A",TTEST(Calculations!BP44:BY44,Calculations!BZ44:CI44,2,2)))</f>
        <v>N/A</v>
      </c>
      <c r="J43" s="87" t="e">
        <f t="shared" si="0"/>
        <v>#DIV/0!</v>
      </c>
      <c r="K43" s="91" t="e">
        <f>IF(AND('Test Sample Data'!N43&gt;=35,'Control Sample Data'!N43&gt;=35),"Type 3",IF(AND('Test Sample Data'!N43&gt;=30,'Control Sample Data'!N43&gt;=30,OR(I43&gt;=0.05,I43="N/A")),"Type 2",IF(OR(AND('Test Sample Data'!N43&gt;=30,'Control Sample Data'!N43&lt;=30),AND('Test Sample Data'!N43&lt;=30,'Control Sample Data'!N43&gt;=30)),"Type 1","OKAY")))</f>
        <v>#DIV/0!</v>
      </c>
    </row>
    <row r="44" spans="1:11" ht="12.75">
      <c r="A44" s="66"/>
      <c r="B44" s="85" t="str">
        <f>'Gene Table'!D44</f>
        <v>NM_004985</v>
      </c>
      <c r="C44" s="86" t="s">
        <v>173</v>
      </c>
      <c r="D44" s="87" t="e">
        <f>Calculations!BN45</f>
        <v>#DIV/0!</v>
      </c>
      <c r="E44" s="87" t="e">
        <f>Calculations!BO45</f>
        <v>#DIV/0!</v>
      </c>
      <c r="F44" s="88" t="e">
        <f t="shared" si="1"/>
        <v>#DIV/0!</v>
      </c>
      <c r="G44" s="88" t="e">
        <f t="shared" si="2"/>
        <v>#DIV/0!</v>
      </c>
      <c r="H44" s="87" t="e">
        <f t="shared" si="3"/>
        <v>#DIV/0!</v>
      </c>
      <c r="I44" s="90" t="str">
        <f>IF(OR(COUNT(Calculations!BP45:BY45)&lt;3,COUNT(Calculations!BZ45:CI45)&lt;3),"N/A",IF(ISERROR(TTEST(Calculations!BP45:BY45,Calculations!BZ45:CI45,2,2)),"N/A",TTEST(Calculations!BP45:BY45,Calculations!BZ45:CI45,2,2)))</f>
        <v>N/A</v>
      </c>
      <c r="J44" s="87" t="e">
        <f t="shared" si="0"/>
        <v>#DIV/0!</v>
      </c>
      <c r="K44" s="91" t="e">
        <f>IF(AND('Test Sample Data'!N44&gt;=35,'Control Sample Data'!N44&gt;=35),"Type 3",IF(AND('Test Sample Data'!N44&gt;=30,'Control Sample Data'!N44&gt;=30,OR(I44&gt;=0.05,I44="N/A")),"Type 2",IF(OR(AND('Test Sample Data'!N44&gt;=30,'Control Sample Data'!N44&lt;=30),AND('Test Sample Data'!N44&lt;=30,'Control Sample Data'!N44&gt;=30)),"Type 1","OKAY")))</f>
        <v>#DIV/0!</v>
      </c>
    </row>
    <row r="45" spans="1:11" ht="12.75">
      <c r="A45" s="66"/>
      <c r="B45" s="85" t="str">
        <f>'Gene Table'!D45</f>
        <v>NM_000589</v>
      </c>
      <c r="C45" s="86" t="s">
        <v>177</v>
      </c>
      <c r="D45" s="87" t="e">
        <f>Calculations!BN46</f>
        <v>#DIV/0!</v>
      </c>
      <c r="E45" s="87" t="e">
        <f>Calculations!BO46</f>
        <v>#DIV/0!</v>
      </c>
      <c r="F45" s="88" t="e">
        <f t="shared" si="1"/>
        <v>#DIV/0!</v>
      </c>
      <c r="G45" s="88" t="e">
        <f t="shared" si="2"/>
        <v>#DIV/0!</v>
      </c>
      <c r="H45" s="87" t="e">
        <f t="shared" si="3"/>
        <v>#DIV/0!</v>
      </c>
      <c r="I45" s="90" t="str">
        <f>IF(OR(COUNT(Calculations!BP46:BY46)&lt;3,COUNT(Calculations!BZ46:CI46)&lt;3),"N/A",IF(ISERROR(TTEST(Calculations!BP46:BY46,Calculations!BZ46:CI46,2,2)),"N/A",TTEST(Calculations!BP46:BY46,Calculations!BZ46:CI46,2,2)))</f>
        <v>N/A</v>
      </c>
      <c r="J45" s="87" t="e">
        <f t="shared" si="0"/>
        <v>#DIV/0!</v>
      </c>
      <c r="K45" s="91" t="e">
        <f>IF(AND('Test Sample Data'!N45&gt;=35,'Control Sample Data'!N45&gt;=35),"Type 3",IF(AND('Test Sample Data'!N45&gt;=30,'Control Sample Data'!N45&gt;=30,OR(I45&gt;=0.05,I45="N/A")),"Type 2",IF(OR(AND('Test Sample Data'!N45&gt;=30,'Control Sample Data'!N45&lt;=30),AND('Test Sample Data'!N45&lt;=30,'Control Sample Data'!N45&gt;=30)),"Type 1","OKAY")))</f>
        <v>#DIV/0!</v>
      </c>
    </row>
    <row r="46" spans="1:11" ht="12.75">
      <c r="A46" s="66"/>
      <c r="B46" s="85" t="str">
        <f>'Gene Table'!D46</f>
        <v>NM_000618</v>
      </c>
      <c r="C46" s="86" t="s">
        <v>181</v>
      </c>
      <c r="D46" s="87" t="e">
        <f>Calculations!BN47</f>
        <v>#DIV/0!</v>
      </c>
      <c r="E46" s="87" t="e">
        <f>Calculations!BO47</f>
        <v>#DIV/0!</v>
      </c>
      <c r="F46" s="88" t="e">
        <f t="shared" si="1"/>
        <v>#DIV/0!</v>
      </c>
      <c r="G46" s="88" t="e">
        <f t="shared" si="2"/>
        <v>#DIV/0!</v>
      </c>
      <c r="H46" s="87" t="e">
        <f t="shared" si="3"/>
        <v>#DIV/0!</v>
      </c>
      <c r="I46" s="90" t="str">
        <f>IF(OR(COUNT(Calculations!BP47:BY47)&lt;3,COUNT(Calculations!BZ47:CI47)&lt;3),"N/A",IF(ISERROR(TTEST(Calculations!BP47:BY47,Calculations!BZ47:CI47,2,2)),"N/A",TTEST(Calculations!BP47:BY47,Calculations!BZ47:CI47,2,2)))</f>
        <v>N/A</v>
      </c>
      <c r="J46" s="87" t="e">
        <f t="shared" si="0"/>
        <v>#DIV/0!</v>
      </c>
      <c r="K46" s="91" t="e">
        <f>IF(AND('Test Sample Data'!N46&gt;=35,'Control Sample Data'!N46&gt;=35),"Type 3",IF(AND('Test Sample Data'!N46&gt;=30,'Control Sample Data'!N46&gt;=30,OR(I46&gt;=0.05,I46="N/A")),"Type 2",IF(OR(AND('Test Sample Data'!N46&gt;=30,'Control Sample Data'!N46&lt;=30),AND('Test Sample Data'!N46&lt;=30,'Control Sample Data'!N46&gt;=30)),"Type 1","OKAY")))</f>
        <v>#DIV/0!</v>
      </c>
    </row>
    <row r="47" spans="1:11" ht="12.75">
      <c r="A47" s="66"/>
      <c r="B47" s="85" t="str">
        <f>'Gene Table'!D47</f>
        <v>NM_000629</v>
      </c>
      <c r="C47" s="86" t="s">
        <v>185</v>
      </c>
      <c r="D47" s="87" t="e">
        <f>Calculations!BN48</f>
        <v>#DIV/0!</v>
      </c>
      <c r="E47" s="87" t="e">
        <f>Calculations!BO48</f>
        <v>#DIV/0!</v>
      </c>
      <c r="F47" s="88" t="e">
        <f t="shared" si="1"/>
        <v>#DIV/0!</v>
      </c>
      <c r="G47" s="88" t="e">
        <f t="shared" si="2"/>
        <v>#DIV/0!</v>
      </c>
      <c r="H47" s="87" t="e">
        <f t="shared" si="3"/>
        <v>#DIV/0!</v>
      </c>
      <c r="I47" s="90" t="str">
        <f>IF(OR(COUNT(Calculations!BP48:BY48)&lt;3,COUNT(Calculations!BZ48:CI48)&lt;3),"N/A",IF(ISERROR(TTEST(Calculations!BP48:BY48,Calculations!BZ48:CI48,2,2)),"N/A",TTEST(Calculations!BP48:BY48,Calculations!BZ48:CI48,2,2)))</f>
        <v>N/A</v>
      </c>
      <c r="J47" s="87" t="e">
        <f t="shared" si="0"/>
        <v>#DIV/0!</v>
      </c>
      <c r="K47" s="91" t="e">
        <f>IF(AND('Test Sample Data'!N47&gt;=35,'Control Sample Data'!N47&gt;=35),"Type 3",IF(AND('Test Sample Data'!N47&gt;=30,'Control Sample Data'!N47&gt;=30,OR(I47&gt;=0.05,I47="N/A")),"Type 2",IF(OR(AND('Test Sample Data'!N47&gt;=30,'Control Sample Data'!N47&lt;=30),AND('Test Sample Data'!N47&lt;=30,'Control Sample Data'!N47&gt;=30)),"Type 1","OKAY")))</f>
        <v>#DIV/0!</v>
      </c>
    </row>
    <row r="48" spans="1:11" ht="12.75">
      <c r="A48" s="66"/>
      <c r="B48" s="85" t="str">
        <f>'Gene Table'!D48</f>
        <v>NM_000849</v>
      </c>
      <c r="C48" s="86" t="s">
        <v>189</v>
      </c>
      <c r="D48" s="87" t="e">
        <f>Calculations!BN49</f>
        <v>#DIV/0!</v>
      </c>
      <c r="E48" s="87" t="e">
        <f>Calculations!BO49</f>
        <v>#DIV/0!</v>
      </c>
      <c r="F48" s="88" t="e">
        <f t="shared" si="1"/>
        <v>#DIV/0!</v>
      </c>
      <c r="G48" s="88" t="e">
        <f t="shared" si="2"/>
        <v>#DIV/0!</v>
      </c>
      <c r="H48" s="87" t="e">
        <f t="shared" si="3"/>
        <v>#DIV/0!</v>
      </c>
      <c r="I48" s="90" t="str">
        <f>IF(OR(COUNT(Calculations!BP49:BY49)&lt;3,COUNT(Calculations!BZ49:CI49)&lt;3),"N/A",IF(ISERROR(TTEST(Calculations!BP49:BY49,Calculations!BZ49:CI49,2,2)),"N/A",TTEST(Calculations!BP49:BY49,Calculations!BZ49:CI49,2,2)))</f>
        <v>N/A</v>
      </c>
      <c r="J48" s="87" t="e">
        <f t="shared" si="0"/>
        <v>#DIV/0!</v>
      </c>
      <c r="K48" s="91" t="e">
        <f>IF(AND('Test Sample Data'!N48&gt;=35,'Control Sample Data'!N48&gt;=35),"Type 3",IF(AND('Test Sample Data'!N48&gt;=30,'Control Sample Data'!N48&gt;=30,OR(I48&gt;=0.05,I48="N/A")),"Type 2",IF(OR(AND('Test Sample Data'!N48&gt;=30,'Control Sample Data'!N48&lt;=30),AND('Test Sample Data'!N48&lt;=30,'Control Sample Data'!N48&gt;=30)),"Type 1","OKAY")))</f>
        <v>#DIV/0!</v>
      </c>
    </row>
    <row r="49" spans="1:11" ht="12.75">
      <c r="A49" s="66"/>
      <c r="B49" s="85" t="str">
        <f>'Gene Table'!D49</f>
        <v>NM_000400</v>
      </c>
      <c r="C49" s="86" t="s">
        <v>193</v>
      </c>
      <c r="D49" s="87" t="e">
        <f>Calculations!BN50</f>
        <v>#DIV/0!</v>
      </c>
      <c r="E49" s="87" t="e">
        <f>Calculations!BO50</f>
        <v>#DIV/0!</v>
      </c>
      <c r="F49" s="88" t="e">
        <f t="shared" si="1"/>
        <v>#DIV/0!</v>
      </c>
      <c r="G49" s="88" t="e">
        <f t="shared" si="2"/>
        <v>#DIV/0!</v>
      </c>
      <c r="H49" s="87" t="e">
        <f t="shared" si="3"/>
        <v>#DIV/0!</v>
      </c>
      <c r="I49" s="90" t="str">
        <f>IF(OR(COUNT(Calculations!BP50:BY50)&lt;3,COUNT(Calculations!BZ50:CI50)&lt;3),"N/A",IF(ISERROR(TTEST(Calculations!BP50:BY50,Calculations!BZ50:CI50,2,2)),"N/A",TTEST(Calculations!BP50:BY50,Calculations!BZ50:CI50,2,2)))</f>
        <v>N/A</v>
      </c>
      <c r="J49" s="87" t="e">
        <f t="shared" si="0"/>
        <v>#DIV/0!</v>
      </c>
      <c r="K49" s="91" t="e">
        <f>IF(AND('Test Sample Data'!N49&gt;=35,'Control Sample Data'!N49&gt;=35),"Type 3",IF(AND('Test Sample Data'!N49&gt;=30,'Control Sample Data'!N49&gt;=30,OR(I49&gt;=0.05,I49="N/A")),"Type 2",IF(OR(AND('Test Sample Data'!N49&gt;=30,'Control Sample Data'!N49&lt;=30),AND('Test Sample Data'!N49&lt;=30,'Control Sample Data'!N49&gt;=30)),"Type 1","OKAY")))</f>
        <v>#DIV/0!</v>
      </c>
    </row>
    <row r="50" spans="1:11" ht="12.75">
      <c r="A50" s="66"/>
      <c r="B50" s="85" t="str">
        <f>'Gene Table'!D50</f>
        <v>NM_000102</v>
      </c>
      <c r="C50" s="86" t="s">
        <v>197</v>
      </c>
      <c r="D50" s="87" t="e">
        <f>Calculations!BN51</f>
        <v>#DIV/0!</v>
      </c>
      <c r="E50" s="87" t="e">
        <f>Calculations!BO51</f>
        <v>#DIV/0!</v>
      </c>
      <c r="F50" s="88" t="e">
        <f t="shared" si="1"/>
        <v>#DIV/0!</v>
      </c>
      <c r="G50" s="88" t="e">
        <f t="shared" si="2"/>
        <v>#DIV/0!</v>
      </c>
      <c r="H50" s="87" t="e">
        <f t="shared" si="3"/>
        <v>#DIV/0!</v>
      </c>
      <c r="I50" s="90" t="str">
        <f>IF(OR(COUNT(Calculations!BP51:BY51)&lt;3,COUNT(Calculations!BZ51:CI51)&lt;3),"N/A",IF(ISERROR(TTEST(Calculations!BP51:BY51,Calculations!BZ51:CI51,2,2)),"N/A",TTEST(Calculations!BP51:BY51,Calculations!BZ51:CI51,2,2)))</f>
        <v>N/A</v>
      </c>
      <c r="J50" s="87" t="e">
        <f t="shared" si="0"/>
        <v>#DIV/0!</v>
      </c>
      <c r="K50" s="91" t="e">
        <f>IF(AND('Test Sample Data'!N50&gt;=35,'Control Sample Data'!N50&gt;=35),"Type 3",IF(AND('Test Sample Data'!N50&gt;=30,'Control Sample Data'!N50&gt;=30,OR(I50&gt;=0.05,I50="N/A")),"Type 2",IF(OR(AND('Test Sample Data'!N50&gt;=30,'Control Sample Data'!N50&lt;=30),AND('Test Sample Data'!N50&lt;=30,'Control Sample Data'!N50&gt;=30)),"Type 1","OKAY")))</f>
        <v>#DIV/0!</v>
      </c>
    </row>
    <row r="51" spans="1:11" ht="12.75">
      <c r="A51" s="66"/>
      <c r="B51" s="85" t="str">
        <f>'Gene Table'!D51</f>
        <v>NM_000106</v>
      </c>
      <c r="C51" s="86" t="s">
        <v>201</v>
      </c>
      <c r="D51" s="87" t="e">
        <f>Calculations!BN52</f>
        <v>#DIV/0!</v>
      </c>
      <c r="E51" s="87" t="e">
        <f>Calculations!BO52</f>
        <v>#DIV/0!</v>
      </c>
      <c r="F51" s="88" t="e">
        <f t="shared" si="1"/>
        <v>#DIV/0!</v>
      </c>
      <c r="G51" s="88" t="e">
        <f t="shared" si="2"/>
        <v>#DIV/0!</v>
      </c>
      <c r="H51" s="87" t="e">
        <f t="shared" si="3"/>
        <v>#DIV/0!</v>
      </c>
      <c r="I51" s="90" t="str">
        <f>IF(OR(COUNT(Calculations!BP52:BY52)&lt;3,COUNT(Calculations!BZ52:CI52)&lt;3),"N/A",IF(ISERROR(TTEST(Calculations!BP52:BY52,Calculations!BZ52:CI52,2,2)),"N/A",TTEST(Calculations!BP52:BY52,Calculations!BZ52:CI52,2,2)))</f>
        <v>N/A</v>
      </c>
      <c r="J51" s="87" t="e">
        <f t="shared" si="0"/>
        <v>#DIV/0!</v>
      </c>
      <c r="K51" s="91" t="e">
        <f>IF(AND('Test Sample Data'!N51&gt;=35,'Control Sample Data'!N51&gt;=35),"Type 3",IF(AND('Test Sample Data'!N51&gt;=30,'Control Sample Data'!N51&gt;=30,OR(I51&gt;=0.05,I51="N/A")),"Type 2",IF(OR(AND('Test Sample Data'!N51&gt;=30,'Control Sample Data'!N51&lt;=30),AND('Test Sample Data'!N51&lt;=30,'Control Sample Data'!N51&gt;=30)),"Type 1","OKAY")))</f>
        <v>#DIV/0!</v>
      </c>
    </row>
    <row r="52" spans="1:11" ht="12.75">
      <c r="A52" s="66"/>
      <c r="B52" s="85" t="str">
        <f>'Gene Table'!D52</f>
        <v>NM_000769</v>
      </c>
      <c r="C52" s="86" t="s">
        <v>205</v>
      </c>
      <c r="D52" s="87" t="e">
        <f>Calculations!BN53</f>
        <v>#DIV/0!</v>
      </c>
      <c r="E52" s="87" t="e">
        <f>Calculations!BO53</f>
        <v>#DIV/0!</v>
      </c>
      <c r="F52" s="88" t="e">
        <f t="shared" si="1"/>
        <v>#DIV/0!</v>
      </c>
      <c r="G52" s="88" t="e">
        <f t="shared" si="2"/>
        <v>#DIV/0!</v>
      </c>
      <c r="H52" s="87" t="e">
        <f t="shared" si="3"/>
        <v>#DIV/0!</v>
      </c>
      <c r="I52" s="90" t="str">
        <f>IF(OR(COUNT(Calculations!BP53:BY53)&lt;3,COUNT(Calculations!BZ53:CI53)&lt;3),"N/A",IF(ISERROR(TTEST(Calculations!BP53:BY53,Calculations!BZ53:CI53,2,2)),"N/A",TTEST(Calculations!BP53:BY53,Calculations!BZ53:CI53,2,2)))</f>
        <v>N/A</v>
      </c>
      <c r="J52" s="87" t="e">
        <f t="shared" si="0"/>
        <v>#DIV/0!</v>
      </c>
      <c r="K52" s="91" t="e">
        <f>IF(AND('Test Sample Data'!N52&gt;=35,'Control Sample Data'!N52&gt;=35),"Type 3",IF(AND('Test Sample Data'!N52&gt;=30,'Control Sample Data'!N52&gt;=30,OR(I52&gt;=0.05,I52="N/A")),"Type 2",IF(OR(AND('Test Sample Data'!N52&gt;=30,'Control Sample Data'!N52&lt;=30),AND('Test Sample Data'!N52&lt;=30,'Control Sample Data'!N52&gt;=30)),"Type 1","OKAY")))</f>
        <v>#DIV/0!</v>
      </c>
    </row>
    <row r="53" spans="1:11" ht="12.75">
      <c r="A53" s="66"/>
      <c r="B53" s="85" t="str">
        <f>'Gene Table'!D53</f>
        <v>NM_000104</v>
      </c>
      <c r="C53" s="86" t="s">
        <v>209</v>
      </c>
      <c r="D53" s="87" t="e">
        <f>Calculations!BN54</f>
        <v>#DIV/0!</v>
      </c>
      <c r="E53" s="87" t="e">
        <f>Calculations!BO54</f>
        <v>#DIV/0!</v>
      </c>
      <c r="F53" s="88" t="e">
        <f t="shared" si="1"/>
        <v>#DIV/0!</v>
      </c>
      <c r="G53" s="88" t="e">
        <f t="shared" si="2"/>
        <v>#DIV/0!</v>
      </c>
      <c r="H53" s="87" t="e">
        <f t="shared" si="3"/>
        <v>#DIV/0!</v>
      </c>
      <c r="I53" s="90" t="str">
        <f>IF(OR(COUNT(Calculations!BP54:BY54)&lt;3,COUNT(Calculations!BZ54:CI54)&lt;3),"N/A",IF(ISERROR(TTEST(Calculations!BP54:BY54,Calculations!BZ54:CI54,2,2)),"N/A",TTEST(Calculations!BP54:BY54,Calculations!BZ54:CI54,2,2)))</f>
        <v>N/A</v>
      </c>
      <c r="J53" s="87" t="e">
        <f t="shared" si="0"/>
        <v>#DIV/0!</v>
      </c>
      <c r="K53" s="91" t="e">
        <f>IF(AND('Test Sample Data'!N53&gt;=35,'Control Sample Data'!N53&gt;=35),"Type 3",IF(AND('Test Sample Data'!N53&gt;=30,'Control Sample Data'!N53&gt;=30,OR(I53&gt;=0.05,I53="N/A")),"Type 2",IF(OR(AND('Test Sample Data'!N53&gt;=30,'Control Sample Data'!N53&lt;=30),AND('Test Sample Data'!N53&lt;=30,'Control Sample Data'!N53&gt;=30)),"Type 1","OKAY")))</f>
        <v>#DIV/0!</v>
      </c>
    </row>
    <row r="54" spans="1:11" ht="12.75">
      <c r="A54" s="66"/>
      <c r="B54" s="85" t="str">
        <f>'Gene Table'!D54</f>
        <v>NM_001037631</v>
      </c>
      <c r="C54" s="86" t="s">
        <v>213</v>
      </c>
      <c r="D54" s="87" t="e">
        <f>Calculations!BN55</f>
        <v>#DIV/0!</v>
      </c>
      <c r="E54" s="87" t="e">
        <f>Calculations!BO55</f>
        <v>#DIV/0!</v>
      </c>
      <c r="F54" s="88" t="e">
        <f t="shared" si="1"/>
        <v>#DIV/0!</v>
      </c>
      <c r="G54" s="88" t="e">
        <f t="shared" si="2"/>
        <v>#DIV/0!</v>
      </c>
      <c r="H54" s="87" t="e">
        <f t="shared" si="3"/>
        <v>#DIV/0!</v>
      </c>
      <c r="I54" s="90" t="str">
        <f>IF(OR(COUNT(Calculations!BP55:BY55)&lt;3,COUNT(Calculations!BZ55:CI55)&lt;3),"N/A",IF(ISERROR(TTEST(Calculations!BP55:BY55,Calculations!BZ55:CI55,2,2)),"N/A",TTEST(Calculations!BP55:BY55,Calculations!BZ55:CI55,2,2)))</f>
        <v>N/A</v>
      </c>
      <c r="J54" s="87" t="e">
        <f t="shared" si="0"/>
        <v>#DIV/0!</v>
      </c>
      <c r="K54" s="91" t="e">
        <f>IF(AND('Test Sample Data'!N54&gt;=35,'Control Sample Data'!N54&gt;=35),"Type 3",IF(AND('Test Sample Data'!N54&gt;=30,'Control Sample Data'!N54&gt;=30,OR(I54&gt;=0.05,I54="N/A")),"Type 2",IF(OR(AND('Test Sample Data'!N54&gt;=30,'Control Sample Data'!N54&lt;=30),AND('Test Sample Data'!N54&lt;=30,'Control Sample Data'!N54&gt;=30)),"Type 1","OKAY")))</f>
        <v>#DIV/0!</v>
      </c>
    </row>
    <row r="55" spans="1:11" ht="12.75">
      <c r="A55" s="66"/>
      <c r="B55" s="85" t="str">
        <f>'Gene Table'!D55</f>
        <v>NM_000579</v>
      </c>
      <c r="C55" s="86" t="s">
        <v>217</v>
      </c>
      <c r="D55" s="87" t="e">
        <f>Calculations!BN56</f>
        <v>#DIV/0!</v>
      </c>
      <c r="E55" s="87" t="e">
        <f>Calculations!BO56</f>
        <v>#DIV/0!</v>
      </c>
      <c r="F55" s="88" t="e">
        <f t="shared" si="1"/>
        <v>#DIV/0!</v>
      </c>
      <c r="G55" s="88" t="e">
        <f t="shared" si="2"/>
        <v>#DIV/0!</v>
      </c>
      <c r="H55" s="87" t="e">
        <f t="shared" si="3"/>
        <v>#DIV/0!</v>
      </c>
      <c r="I55" s="90" t="str">
        <f>IF(OR(COUNT(Calculations!BP56:BY56)&lt;3,COUNT(Calculations!BZ56:CI56)&lt;3),"N/A",IF(ISERROR(TTEST(Calculations!BP56:BY56,Calculations!BZ56:CI56,2,2)),"N/A",TTEST(Calculations!BP56:BY56,Calculations!BZ56:CI56,2,2)))</f>
        <v>N/A</v>
      </c>
      <c r="J55" s="87" t="e">
        <f t="shared" si="0"/>
        <v>#DIV/0!</v>
      </c>
      <c r="K55" s="91" t="e">
        <f>IF(AND('Test Sample Data'!N55&gt;=35,'Control Sample Data'!N55&gt;=35),"Type 3",IF(AND('Test Sample Data'!N55&gt;=30,'Control Sample Data'!N55&gt;=30,OR(I55&gt;=0.05,I55="N/A")),"Type 2",IF(OR(AND('Test Sample Data'!N55&gt;=30,'Control Sample Data'!N55&lt;=30),AND('Test Sample Data'!N55&lt;=30,'Control Sample Data'!N55&gt;=30)),"Type 1","OKAY")))</f>
        <v>#DIV/0!</v>
      </c>
    </row>
    <row r="56" spans="1:11" ht="12.75">
      <c r="A56" s="66"/>
      <c r="B56" s="85" t="str">
        <f>'Gene Table'!D56</f>
        <v>NM_002542</v>
      </c>
      <c r="C56" s="86" t="s">
        <v>221</v>
      </c>
      <c r="D56" s="87" t="e">
        <f>Calculations!BN57</f>
        <v>#DIV/0!</v>
      </c>
      <c r="E56" s="87" t="e">
        <f>Calculations!BO57</f>
        <v>#DIV/0!</v>
      </c>
      <c r="F56" s="88" t="e">
        <f t="shared" si="1"/>
        <v>#DIV/0!</v>
      </c>
      <c r="G56" s="88" t="e">
        <f t="shared" si="2"/>
        <v>#DIV/0!</v>
      </c>
      <c r="H56" s="87" t="e">
        <f t="shared" si="3"/>
        <v>#DIV/0!</v>
      </c>
      <c r="I56" s="90" t="str">
        <f>IF(OR(COUNT(Calculations!BP57:BY57)&lt;3,COUNT(Calculations!BZ57:CI57)&lt;3),"N/A",IF(ISERROR(TTEST(Calculations!BP57:BY57,Calculations!BZ57:CI57,2,2)),"N/A",TTEST(Calculations!BP57:BY57,Calculations!BZ57:CI57,2,2)))</f>
        <v>N/A</v>
      </c>
      <c r="J56" s="87" t="e">
        <f t="shared" si="0"/>
        <v>#DIV/0!</v>
      </c>
      <c r="K56" s="91" t="e">
        <f>IF(AND('Test Sample Data'!N56&gt;=35,'Control Sample Data'!N56&gt;=35),"Type 3",IF(AND('Test Sample Data'!N56&gt;=30,'Control Sample Data'!N56&gt;=30,OR(I56&gt;=0.05,I56="N/A")),"Type 2",IF(OR(AND('Test Sample Data'!N56&gt;=30,'Control Sample Data'!N56&lt;=30),AND('Test Sample Data'!N56&lt;=30,'Control Sample Data'!N56&gt;=30)),"Type 1","OKAY")))</f>
        <v>#DIV/0!</v>
      </c>
    </row>
    <row r="57" spans="1:11" ht="12.75">
      <c r="A57" s="66"/>
      <c r="B57" s="85" t="str">
        <f>'Gene Table'!D57</f>
        <v>NM_000123</v>
      </c>
      <c r="C57" s="86" t="s">
        <v>225</v>
      </c>
      <c r="D57" s="87" t="e">
        <f>Calculations!BN58</f>
        <v>#DIV/0!</v>
      </c>
      <c r="E57" s="87" t="e">
        <f>Calculations!BO58</f>
        <v>#DIV/0!</v>
      </c>
      <c r="F57" s="88" t="e">
        <f t="shared" si="1"/>
        <v>#DIV/0!</v>
      </c>
      <c r="G57" s="88" t="e">
        <f t="shared" si="2"/>
        <v>#DIV/0!</v>
      </c>
      <c r="H57" s="87" t="e">
        <f t="shared" si="3"/>
        <v>#DIV/0!</v>
      </c>
      <c r="I57" s="90" t="str">
        <f>IF(OR(COUNT(Calculations!BP58:BY58)&lt;3,COUNT(Calculations!BZ58:CI58)&lt;3),"N/A",IF(ISERROR(TTEST(Calculations!BP58:BY58,Calculations!BZ58:CI58,2,2)),"N/A",TTEST(Calculations!BP58:BY58,Calculations!BZ58:CI58,2,2)))</f>
        <v>N/A</v>
      </c>
      <c r="J57" s="87" t="e">
        <f t="shared" si="0"/>
        <v>#DIV/0!</v>
      </c>
      <c r="K57" s="91" t="e">
        <f>IF(AND('Test Sample Data'!N57&gt;=35,'Control Sample Data'!N57&gt;=35),"Type 3",IF(AND('Test Sample Data'!N57&gt;=30,'Control Sample Data'!N57&gt;=30,OR(I57&gt;=0.05,I57="N/A")),"Type 2",IF(OR(AND('Test Sample Data'!N57&gt;=30,'Control Sample Data'!N57&lt;=30),AND('Test Sample Data'!N57&lt;=30,'Control Sample Data'!N57&gt;=30)),"Type 1","OKAY")))</f>
        <v>#DIV/0!</v>
      </c>
    </row>
    <row r="58" spans="1:11" ht="12.75">
      <c r="A58" s="66"/>
      <c r="B58" s="85" t="str">
        <f>'Gene Table'!D58</f>
        <v>NM_006892</v>
      </c>
      <c r="C58" s="86" t="s">
        <v>229</v>
      </c>
      <c r="D58" s="87" t="e">
        <f>Calculations!BN59</f>
        <v>#DIV/0!</v>
      </c>
      <c r="E58" s="87" t="e">
        <f>Calculations!BO59</f>
        <v>#DIV/0!</v>
      </c>
      <c r="F58" s="88" t="e">
        <f t="shared" si="1"/>
        <v>#DIV/0!</v>
      </c>
      <c r="G58" s="88" t="e">
        <f t="shared" si="2"/>
        <v>#DIV/0!</v>
      </c>
      <c r="H58" s="87" t="e">
        <f t="shared" si="3"/>
        <v>#DIV/0!</v>
      </c>
      <c r="I58" s="90" t="str">
        <f>IF(OR(COUNT(Calculations!BP59:BY59)&lt;3,COUNT(Calculations!BZ59:CI59)&lt;3),"N/A",IF(ISERROR(TTEST(Calculations!BP59:BY59,Calculations!BZ59:CI59,2,2)),"N/A",TTEST(Calculations!BP59:BY59,Calculations!BZ59:CI59,2,2)))</f>
        <v>N/A</v>
      </c>
      <c r="J58" s="87" t="e">
        <f t="shared" si="0"/>
        <v>#DIV/0!</v>
      </c>
      <c r="K58" s="91" t="e">
        <f>IF(AND('Test Sample Data'!N58&gt;=35,'Control Sample Data'!N58&gt;=35),"Type 3",IF(AND('Test Sample Data'!N58&gt;=30,'Control Sample Data'!N58&gt;=30,OR(I58&gt;=0.05,I58="N/A")),"Type 2",IF(OR(AND('Test Sample Data'!N58&gt;=30,'Control Sample Data'!N58&lt;=30),AND('Test Sample Data'!N58&lt;=30,'Control Sample Data'!N58&gt;=30)),"Type 1","OKAY")))</f>
        <v>#DIV/0!</v>
      </c>
    </row>
    <row r="59" spans="1:11" ht="12.75">
      <c r="A59" s="66"/>
      <c r="B59" s="85" t="str">
        <f>'Gene Table'!D59</f>
        <v>NM_000903</v>
      </c>
      <c r="C59" s="86" t="s">
        <v>233</v>
      </c>
      <c r="D59" s="87" t="e">
        <f>Calculations!BN60</f>
        <v>#DIV/0!</v>
      </c>
      <c r="E59" s="87" t="e">
        <f>Calculations!BO60</f>
        <v>#DIV/0!</v>
      </c>
      <c r="F59" s="88" t="e">
        <f t="shared" si="1"/>
        <v>#DIV/0!</v>
      </c>
      <c r="G59" s="88" t="e">
        <f t="shared" si="2"/>
        <v>#DIV/0!</v>
      </c>
      <c r="H59" s="87" t="e">
        <f t="shared" si="3"/>
        <v>#DIV/0!</v>
      </c>
      <c r="I59" s="90" t="str">
        <f>IF(OR(COUNT(Calculations!BP60:BY60)&lt;3,COUNT(Calculations!BZ60:CI60)&lt;3),"N/A",IF(ISERROR(TTEST(Calculations!BP60:BY60,Calculations!BZ60:CI60,2,2)),"N/A",TTEST(Calculations!BP60:BY60,Calculations!BZ60:CI60,2,2)))</f>
        <v>N/A</v>
      </c>
      <c r="J59" s="87" t="e">
        <f t="shared" si="0"/>
        <v>#DIV/0!</v>
      </c>
      <c r="K59" s="91" t="e">
        <f>IF(AND('Test Sample Data'!N59&gt;=35,'Control Sample Data'!N59&gt;=35),"Type 3",IF(AND('Test Sample Data'!N59&gt;=30,'Control Sample Data'!N59&gt;=30,OR(I59&gt;=0.05,I59="N/A")),"Type 2",IF(OR(AND('Test Sample Data'!N59&gt;=30,'Control Sample Data'!N59&lt;=30),AND('Test Sample Data'!N59&lt;=30,'Control Sample Data'!N59&gt;=30)),"Type 1","OKAY")))</f>
        <v>#DIV/0!</v>
      </c>
    </row>
    <row r="60" spans="1:11" ht="12.75">
      <c r="A60" s="66"/>
      <c r="B60" s="85" t="str">
        <f>'Gene Table'!D60</f>
        <v>NM_001033</v>
      </c>
      <c r="C60" s="86" t="s">
        <v>237</v>
      </c>
      <c r="D60" s="87" t="e">
        <f>Calculations!BN61</f>
        <v>#DIV/0!</v>
      </c>
      <c r="E60" s="87" t="e">
        <f>Calculations!BO61</f>
        <v>#DIV/0!</v>
      </c>
      <c r="F60" s="88" t="e">
        <f t="shared" si="1"/>
        <v>#DIV/0!</v>
      </c>
      <c r="G60" s="88" t="e">
        <f t="shared" si="2"/>
        <v>#DIV/0!</v>
      </c>
      <c r="H60" s="87" t="e">
        <f t="shared" si="3"/>
        <v>#DIV/0!</v>
      </c>
      <c r="I60" s="90" t="str">
        <f>IF(OR(COUNT(Calculations!BP61:BY61)&lt;3,COUNT(Calculations!BZ61:CI61)&lt;3),"N/A",IF(ISERROR(TTEST(Calculations!BP61:BY61,Calculations!BZ61:CI61,2,2)),"N/A",TTEST(Calculations!BP61:BY61,Calculations!BZ61:CI61,2,2)))</f>
        <v>N/A</v>
      </c>
      <c r="J60" s="87" t="e">
        <f t="shared" si="0"/>
        <v>#DIV/0!</v>
      </c>
      <c r="K60" s="91" t="e">
        <f>IF(AND('Test Sample Data'!N60&gt;=35,'Control Sample Data'!N60&gt;=35),"Type 3",IF(AND('Test Sample Data'!N60&gt;=30,'Control Sample Data'!N60&gt;=30,OR(I60&gt;=0.05,I60="N/A")),"Type 2",IF(OR(AND('Test Sample Data'!N60&gt;=30,'Control Sample Data'!N60&lt;=30),AND('Test Sample Data'!N60&lt;=30,'Control Sample Data'!N60&gt;=30)),"Type 1","OKAY")))</f>
        <v>#DIV/0!</v>
      </c>
    </row>
    <row r="61" spans="1:11" ht="12.75">
      <c r="A61" s="66"/>
      <c r="B61" s="85" t="str">
        <f>'Gene Table'!D61</f>
        <v>NM_001300</v>
      </c>
      <c r="C61" s="86" t="s">
        <v>241</v>
      </c>
      <c r="D61" s="87" t="e">
        <f>Calculations!BN62</f>
        <v>#DIV/0!</v>
      </c>
      <c r="E61" s="87" t="e">
        <f>Calculations!BO62</f>
        <v>#DIV/0!</v>
      </c>
      <c r="F61" s="88" t="e">
        <f t="shared" si="1"/>
        <v>#DIV/0!</v>
      </c>
      <c r="G61" s="88" t="e">
        <f t="shared" si="2"/>
        <v>#DIV/0!</v>
      </c>
      <c r="H61" s="87" t="e">
        <f t="shared" si="3"/>
        <v>#DIV/0!</v>
      </c>
      <c r="I61" s="90" t="str">
        <f>IF(OR(COUNT(Calculations!BP62:BY62)&lt;3,COUNT(Calculations!BZ62:CI62)&lt;3),"N/A",IF(ISERROR(TTEST(Calculations!BP62:BY62,Calculations!BZ62:CI62,2,2)),"N/A",TTEST(Calculations!BP62:BY62,Calculations!BZ62:CI62,2,2)))</f>
        <v>N/A</v>
      </c>
      <c r="J61" s="87" t="e">
        <f t="shared" si="0"/>
        <v>#DIV/0!</v>
      </c>
      <c r="K61" s="91" t="e">
        <f>IF(AND('Test Sample Data'!N61&gt;=35,'Control Sample Data'!N61&gt;=35),"Type 3",IF(AND('Test Sample Data'!N61&gt;=30,'Control Sample Data'!N61&gt;=30,OR(I61&gt;=0.05,I61="N/A")),"Type 2",IF(OR(AND('Test Sample Data'!N61&gt;=30,'Control Sample Data'!N61&lt;=30),AND('Test Sample Data'!N61&lt;=30,'Control Sample Data'!N61&gt;=30)),"Type 1","OKAY")))</f>
        <v>#DIV/0!</v>
      </c>
    </row>
    <row r="62" spans="1:11" ht="12.75">
      <c r="A62" s="66"/>
      <c r="B62" s="85" t="str">
        <f>'Gene Table'!D62</f>
        <v>NM_001076</v>
      </c>
      <c r="C62" s="86" t="s">
        <v>245</v>
      </c>
      <c r="D62" s="87" t="e">
        <f>Calculations!BN63</f>
        <v>#DIV/0!</v>
      </c>
      <c r="E62" s="87" t="e">
        <f>Calculations!BO63</f>
        <v>#DIV/0!</v>
      </c>
      <c r="F62" s="88" t="e">
        <f t="shared" si="1"/>
        <v>#DIV/0!</v>
      </c>
      <c r="G62" s="88" t="e">
        <f t="shared" si="2"/>
        <v>#DIV/0!</v>
      </c>
      <c r="H62" s="87" t="e">
        <f t="shared" si="3"/>
        <v>#DIV/0!</v>
      </c>
      <c r="I62" s="90" t="str">
        <f>IF(OR(COUNT(Calculations!BP63:BY63)&lt;3,COUNT(Calculations!BZ63:CI63)&lt;3),"N/A",IF(ISERROR(TTEST(Calculations!BP63:BY63,Calculations!BZ63:CI63,2,2)),"N/A",TTEST(Calculations!BP63:BY63,Calculations!BZ63:CI63,2,2)))</f>
        <v>N/A</v>
      </c>
      <c r="J62" s="87" t="e">
        <f t="shared" si="0"/>
        <v>#DIV/0!</v>
      </c>
      <c r="K62" s="91" t="e">
        <f>IF(AND('Test Sample Data'!N62&gt;=35,'Control Sample Data'!N62&gt;=35),"Type 3",IF(AND('Test Sample Data'!N62&gt;=30,'Control Sample Data'!N62&gt;=30,OR(I62&gt;=0.05,I62="N/A")),"Type 2",IF(OR(AND('Test Sample Data'!N62&gt;=30,'Control Sample Data'!N62&lt;=30),AND('Test Sample Data'!N62&lt;=30,'Control Sample Data'!N62&gt;=30)),"Type 1","OKAY")))</f>
        <v>#DIV/0!</v>
      </c>
    </row>
    <row r="63" spans="1:11" ht="12.75" customHeight="1">
      <c r="A63" s="66"/>
      <c r="B63" s="85" t="str">
        <f>'Gene Table'!D63</f>
        <v>NM_004360</v>
      </c>
      <c r="C63" s="86" t="s">
        <v>249</v>
      </c>
      <c r="D63" s="87" t="e">
        <f>Calculations!BN64</f>
        <v>#DIV/0!</v>
      </c>
      <c r="E63" s="87" t="e">
        <f>Calculations!BO64</f>
        <v>#DIV/0!</v>
      </c>
      <c r="F63" s="88" t="e">
        <f t="shared" si="1"/>
        <v>#DIV/0!</v>
      </c>
      <c r="G63" s="88" t="e">
        <f t="shared" si="2"/>
        <v>#DIV/0!</v>
      </c>
      <c r="H63" s="87" t="e">
        <f t="shared" si="3"/>
        <v>#DIV/0!</v>
      </c>
      <c r="I63" s="90" t="str">
        <f>IF(OR(COUNT(Calculations!BP64:BY64)&lt;3,COUNT(Calculations!BZ64:CI64)&lt;3),"N/A",IF(ISERROR(TTEST(Calculations!BP64:BY64,Calculations!BZ64:CI64,2,2)),"N/A",TTEST(Calculations!BP64:BY64,Calculations!BZ64:CI64,2,2)))</f>
        <v>N/A</v>
      </c>
      <c r="J63" s="87" t="e">
        <f t="shared" si="0"/>
        <v>#DIV/0!</v>
      </c>
      <c r="K63" s="91" t="e">
        <f>IF(AND('Test Sample Data'!N63&gt;=35,'Control Sample Data'!N63&gt;=35),"Type 3",IF(AND('Test Sample Data'!N63&gt;=30,'Control Sample Data'!N63&gt;=30,OR(I63&gt;=0.05,I63="N/A")),"Type 2",IF(OR(AND('Test Sample Data'!N63&gt;=30,'Control Sample Data'!N63&lt;=30),AND('Test Sample Data'!N63&lt;=30,'Control Sample Data'!N63&gt;=30)),"Type 1","OKAY")))</f>
        <v>#DIV/0!</v>
      </c>
    </row>
    <row r="64" spans="1:11" ht="12.75">
      <c r="A64" s="66"/>
      <c r="B64" s="85" t="str">
        <f>'Gene Table'!D64</f>
        <v>NM_014805</v>
      </c>
      <c r="C64" s="86" t="s">
        <v>253</v>
      </c>
      <c r="D64" s="87" t="e">
        <f>Calculations!BN65</f>
        <v>#DIV/0!</v>
      </c>
      <c r="E64" s="87" t="e">
        <f>Calculations!BO65</f>
        <v>#DIV/0!</v>
      </c>
      <c r="F64" s="88" t="e">
        <f t="shared" si="1"/>
        <v>#DIV/0!</v>
      </c>
      <c r="G64" s="88" t="e">
        <f t="shared" si="2"/>
        <v>#DIV/0!</v>
      </c>
      <c r="H64" s="87" t="e">
        <f t="shared" si="3"/>
        <v>#DIV/0!</v>
      </c>
      <c r="I64" s="90" t="str">
        <f>IF(OR(COUNT(Calculations!BP65:BY65)&lt;3,COUNT(Calculations!BZ65:CI65)&lt;3),"N/A",IF(ISERROR(TTEST(Calculations!BP65:BY65,Calculations!BZ65:CI65,2,2)),"N/A",TTEST(Calculations!BP65:BY65,Calculations!BZ65:CI65,2,2)))</f>
        <v>N/A</v>
      </c>
      <c r="J64" s="87" t="e">
        <f t="shared" si="0"/>
        <v>#DIV/0!</v>
      </c>
      <c r="K64" s="91" t="e">
        <f>IF(AND('Test Sample Data'!N64&gt;=35,'Control Sample Data'!N64&gt;=35),"Type 3",IF(AND('Test Sample Data'!N64&gt;=30,'Control Sample Data'!N64&gt;=30,OR(I64&gt;=0.05,I64="N/A")),"Type 2",IF(OR(AND('Test Sample Data'!N64&gt;=30,'Control Sample Data'!N64&lt;=30),AND('Test Sample Data'!N64&lt;=30,'Control Sample Data'!N64&gt;=30)),"Type 1","OKAY")))</f>
        <v>#DIV/0!</v>
      </c>
    </row>
    <row r="65" spans="1:11" ht="12.75">
      <c r="A65" s="66"/>
      <c r="B65" s="85" t="str">
        <f>'Gene Table'!D65</f>
        <v>NM_014779</v>
      </c>
      <c r="C65" s="86" t="s">
        <v>257</v>
      </c>
      <c r="D65" s="87" t="e">
        <f>Calculations!BN66</f>
        <v>#DIV/0!</v>
      </c>
      <c r="E65" s="87" t="e">
        <f>Calculations!BO66</f>
        <v>#DIV/0!</v>
      </c>
      <c r="F65" s="88" t="e">
        <f t="shared" si="1"/>
        <v>#DIV/0!</v>
      </c>
      <c r="G65" s="88" t="e">
        <f t="shared" si="2"/>
        <v>#DIV/0!</v>
      </c>
      <c r="H65" s="87" t="e">
        <f t="shared" si="3"/>
        <v>#DIV/0!</v>
      </c>
      <c r="I65" s="90" t="str">
        <f>IF(OR(COUNT(Calculations!BP66:BY66)&lt;3,COUNT(Calculations!BZ66:CI66)&lt;3),"N/A",IF(ISERROR(TTEST(Calculations!BP66:BY66,Calculations!BZ66:CI66,2,2)),"N/A",TTEST(Calculations!BP66:BY66,Calculations!BZ66:CI66,2,2)))</f>
        <v>N/A</v>
      </c>
      <c r="J65" s="87" t="e">
        <f t="shared" si="0"/>
        <v>#DIV/0!</v>
      </c>
      <c r="K65" s="91" t="e">
        <f>IF(AND('Test Sample Data'!N65&gt;=35,'Control Sample Data'!N65&gt;=35),"Type 3",IF(AND('Test Sample Data'!N65&gt;=30,'Control Sample Data'!N65&gt;=30,OR(I65&gt;=0.05,I65="N/A")),"Type 2",IF(OR(AND('Test Sample Data'!N65&gt;=30,'Control Sample Data'!N65&lt;=30),AND('Test Sample Data'!N65&lt;=30,'Control Sample Data'!N65&gt;=30)),"Type 1","OKAY")))</f>
        <v>#DIV/0!</v>
      </c>
    </row>
    <row r="66" spans="1:11" ht="12.75">
      <c r="A66" s="66"/>
      <c r="B66" s="85" t="str">
        <f>'Gene Table'!D66</f>
        <v>NM_004356</v>
      </c>
      <c r="C66" s="86" t="s">
        <v>261</v>
      </c>
      <c r="D66" s="87" t="e">
        <f>Calculations!BN67</f>
        <v>#DIV/0!</v>
      </c>
      <c r="E66" s="87" t="e">
        <f>Calculations!BO67</f>
        <v>#DIV/0!</v>
      </c>
      <c r="F66" s="88" t="e">
        <f t="shared" si="1"/>
        <v>#DIV/0!</v>
      </c>
      <c r="G66" s="88" t="e">
        <f t="shared" si="2"/>
        <v>#DIV/0!</v>
      </c>
      <c r="H66" s="87" t="e">
        <f t="shared" si="3"/>
        <v>#DIV/0!</v>
      </c>
      <c r="I66" s="90" t="str">
        <f>IF(OR(COUNT(Calculations!BP67:BY67)&lt;3,COUNT(Calculations!BZ67:CI67)&lt;3),"N/A",IF(ISERROR(TTEST(Calculations!BP67:BY67,Calculations!BZ67:CI67,2,2)),"N/A",TTEST(Calculations!BP67:BY67,Calculations!BZ67:CI67,2,2)))</f>
        <v>N/A</v>
      </c>
      <c r="J66" s="87" t="e">
        <f t="shared" si="0"/>
        <v>#DIV/0!</v>
      </c>
      <c r="K66" s="91" t="e">
        <f>IF(AND('Test Sample Data'!N66&gt;=35,'Control Sample Data'!N66&gt;=35),"Type 3",IF(AND('Test Sample Data'!N66&gt;=30,'Control Sample Data'!N66&gt;=30,OR(I66&gt;=0.05,I66="N/A")),"Type 2",IF(OR(AND('Test Sample Data'!N66&gt;=30,'Control Sample Data'!N66&lt;=30),AND('Test Sample Data'!N66&lt;=30,'Control Sample Data'!N66&gt;=30)),"Type 1","OKAY")))</f>
        <v>#DIV/0!</v>
      </c>
    </row>
    <row r="67" spans="1:11" ht="14.25" customHeight="1">
      <c r="A67" s="66"/>
      <c r="B67" s="85" t="str">
        <f>'Gene Table'!D67</f>
        <v>NM_014707</v>
      </c>
      <c r="C67" s="86" t="s">
        <v>265</v>
      </c>
      <c r="D67" s="87" t="e">
        <f>Calculations!BN68</f>
        <v>#DIV/0!</v>
      </c>
      <c r="E67" s="87" t="e">
        <f>Calculations!BO68</f>
        <v>#DIV/0!</v>
      </c>
      <c r="F67" s="88" t="e">
        <f t="shared" si="1"/>
        <v>#DIV/0!</v>
      </c>
      <c r="G67" s="88" t="e">
        <f t="shared" si="2"/>
        <v>#DIV/0!</v>
      </c>
      <c r="H67" s="87" t="e">
        <f t="shared" si="3"/>
        <v>#DIV/0!</v>
      </c>
      <c r="I67" s="90" t="str">
        <f>IF(OR(COUNT(Calculations!BP68:BY68)&lt;3,COUNT(Calculations!BZ68:CI68)&lt;3),"N/A",IF(ISERROR(TTEST(Calculations!BP68:BY68,Calculations!BZ68:CI68,2,2)),"N/A",TTEST(Calculations!BP68:BY68,Calculations!BZ68:CI68,2,2)))</f>
        <v>N/A</v>
      </c>
      <c r="J67" s="87" t="e">
        <f aca="true" t="shared" si="4" ref="J67:J98">IF(H67&gt;1,H67,-1/H67)</f>
        <v>#DIV/0!</v>
      </c>
      <c r="K67" s="91" t="e">
        <f>IF(AND('Test Sample Data'!N67&gt;=35,'Control Sample Data'!N67&gt;=35),"Type 3",IF(AND('Test Sample Data'!N67&gt;=30,'Control Sample Data'!N67&gt;=30,OR(I67&gt;=0.05,I67="N/A")),"Type 2",IF(OR(AND('Test Sample Data'!N67&gt;=30,'Control Sample Data'!N67&lt;=30),AND('Test Sample Data'!N67&lt;=30,'Control Sample Data'!N67&gt;=30)),"Type 1","OKAY")))</f>
        <v>#DIV/0!</v>
      </c>
    </row>
    <row r="68" spans="1:11" ht="12.75">
      <c r="A68" s="66"/>
      <c r="B68" s="85" t="str">
        <f>'Gene Table'!D68</f>
        <v>NM_001778</v>
      </c>
      <c r="C68" s="86" t="s">
        <v>269</v>
      </c>
      <c r="D68" s="87" t="e">
        <f>Calculations!BN69</f>
        <v>#DIV/0!</v>
      </c>
      <c r="E68" s="87" t="e">
        <f>Calculations!BO69</f>
        <v>#DIV/0!</v>
      </c>
      <c r="F68" s="88" t="e">
        <f aca="true" t="shared" si="5" ref="F68:F98">2^-D68</f>
        <v>#DIV/0!</v>
      </c>
      <c r="G68" s="88" t="e">
        <f aca="true" t="shared" si="6" ref="G68:G98">2^-E68</f>
        <v>#DIV/0!</v>
      </c>
      <c r="H68" s="87" t="e">
        <f aca="true" t="shared" si="7" ref="H68:H98">F68/G68</f>
        <v>#DIV/0!</v>
      </c>
      <c r="I68" s="90" t="str">
        <f>IF(OR(COUNT(Calculations!BP69:BY69)&lt;3,COUNT(Calculations!BZ69:CI69)&lt;3),"N/A",IF(ISERROR(TTEST(Calculations!BP69:BY69,Calculations!BZ69:CI69,2,2)),"N/A",TTEST(Calculations!BP69:BY69,Calculations!BZ69:CI69,2,2)))</f>
        <v>N/A</v>
      </c>
      <c r="J68" s="87" t="e">
        <f t="shared" si="4"/>
        <v>#DIV/0!</v>
      </c>
      <c r="K68" s="91" t="e">
        <f>IF(AND('Test Sample Data'!N68&gt;=35,'Control Sample Data'!N68&gt;=35),"Type 3",IF(AND('Test Sample Data'!N68&gt;=30,'Control Sample Data'!N68&gt;=30,OR(I68&gt;=0.05,I68="N/A")),"Type 2",IF(OR(AND('Test Sample Data'!N68&gt;=30,'Control Sample Data'!N68&lt;=30),AND('Test Sample Data'!N68&lt;=30,'Control Sample Data'!N68&gt;=30)),"Type 1","OKAY")))</f>
        <v>#DIV/0!</v>
      </c>
    </row>
    <row r="69" spans="1:11" ht="12.75">
      <c r="A69" s="66"/>
      <c r="B69" s="85" t="str">
        <f>'Gene Table'!D69</f>
        <v>NM_004832</v>
      </c>
      <c r="C69" s="86" t="s">
        <v>273</v>
      </c>
      <c r="D69" s="87" t="e">
        <f>Calculations!BN70</f>
        <v>#DIV/0!</v>
      </c>
      <c r="E69" s="87" t="e">
        <f>Calculations!BO70</f>
        <v>#DIV/0!</v>
      </c>
      <c r="F69" s="88" t="e">
        <f t="shared" si="5"/>
        <v>#DIV/0!</v>
      </c>
      <c r="G69" s="88" t="e">
        <f t="shared" si="6"/>
        <v>#DIV/0!</v>
      </c>
      <c r="H69" s="87" t="e">
        <f t="shared" si="7"/>
        <v>#DIV/0!</v>
      </c>
      <c r="I69" s="90" t="str">
        <f>IF(OR(COUNT(Calculations!BP70:BY70)&lt;3,COUNT(Calculations!BZ70:CI70)&lt;3),"N/A",IF(ISERROR(TTEST(Calculations!BP70:BY70,Calculations!BZ70:CI70,2,2)),"N/A",TTEST(Calculations!BP70:BY70,Calculations!BZ70:CI70,2,2)))</f>
        <v>N/A</v>
      </c>
      <c r="J69" s="87" t="e">
        <f t="shared" si="4"/>
        <v>#DIV/0!</v>
      </c>
      <c r="K69" s="91" t="e">
        <f>IF(AND('Test Sample Data'!N69&gt;=35,'Control Sample Data'!N69&gt;=35),"Type 3",IF(AND('Test Sample Data'!N69&gt;=30,'Control Sample Data'!N69&gt;=30,OR(I69&gt;=0.05,I69="N/A")),"Type 2",IF(OR(AND('Test Sample Data'!N69&gt;=30,'Control Sample Data'!N69&lt;=30),AND('Test Sample Data'!N69&lt;=30,'Control Sample Data'!N69&gt;=30)),"Type 1","OKAY")))</f>
        <v>#DIV/0!</v>
      </c>
    </row>
    <row r="70" spans="1:11" ht="13.5" customHeight="1">
      <c r="A70" s="66"/>
      <c r="B70" s="85" t="str">
        <f>'Gene Table'!D70</f>
        <v>NM_005191</v>
      </c>
      <c r="C70" s="86" t="s">
        <v>277</v>
      </c>
      <c r="D70" s="87" t="e">
        <f>Calculations!BN71</f>
        <v>#DIV/0!</v>
      </c>
      <c r="E70" s="87" t="e">
        <f>Calculations!BO71</f>
        <v>#DIV/0!</v>
      </c>
      <c r="F70" s="88" t="e">
        <f t="shared" si="5"/>
        <v>#DIV/0!</v>
      </c>
      <c r="G70" s="88" t="e">
        <f t="shared" si="6"/>
        <v>#DIV/0!</v>
      </c>
      <c r="H70" s="87" t="e">
        <f t="shared" si="7"/>
        <v>#DIV/0!</v>
      </c>
      <c r="I70" s="90" t="str">
        <f>IF(OR(COUNT(Calculations!BP71:BY71)&lt;3,COUNT(Calculations!BZ71:CI71)&lt;3),"N/A",IF(ISERROR(TTEST(Calculations!BP71:BY71,Calculations!BZ71:CI71,2,2)),"N/A",TTEST(Calculations!BP71:BY71,Calculations!BZ71:CI71,2,2)))</f>
        <v>N/A</v>
      </c>
      <c r="J70" s="87" t="e">
        <f t="shared" si="4"/>
        <v>#DIV/0!</v>
      </c>
      <c r="K70" s="91" t="e">
        <f>IF(AND('Test Sample Data'!N70&gt;=35,'Control Sample Data'!N70&gt;=35),"Type 3",IF(AND('Test Sample Data'!N70&gt;=30,'Control Sample Data'!N70&gt;=30,OR(I70&gt;=0.05,I70="N/A")),"Type 2",IF(OR(AND('Test Sample Data'!N70&gt;=30,'Control Sample Data'!N70&lt;=30),AND('Test Sample Data'!N70&lt;=30,'Control Sample Data'!N70&gt;=30)),"Type 1","OKAY")))</f>
        <v>#DIV/0!</v>
      </c>
    </row>
    <row r="71" spans="1:11" ht="12.75">
      <c r="A71" s="66"/>
      <c r="B71" s="85" t="str">
        <f>'Gene Table'!D71</f>
        <v>NM_004810</v>
      </c>
      <c r="C71" s="86" t="s">
        <v>281</v>
      </c>
      <c r="D71" s="87" t="e">
        <f>Calculations!BN72</f>
        <v>#DIV/0!</v>
      </c>
      <c r="E71" s="87" t="e">
        <f>Calculations!BO72</f>
        <v>#DIV/0!</v>
      </c>
      <c r="F71" s="88" t="e">
        <f t="shared" si="5"/>
        <v>#DIV/0!</v>
      </c>
      <c r="G71" s="88" t="e">
        <f t="shared" si="6"/>
        <v>#DIV/0!</v>
      </c>
      <c r="H71" s="87" t="e">
        <f t="shared" si="7"/>
        <v>#DIV/0!</v>
      </c>
      <c r="I71" s="90" t="str">
        <f>IF(OR(COUNT(Calculations!BP72:BY72)&lt;3,COUNT(Calculations!BZ72:CI72)&lt;3),"N/A",IF(ISERROR(TTEST(Calculations!BP72:BY72,Calculations!BZ72:CI72,2,2)),"N/A",TTEST(Calculations!BP72:BY72,Calculations!BZ72:CI72,2,2)))</f>
        <v>N/A</v>
      </c>
      <c r="J71" s="87" t="e">
        <f t="shared" si="4"/>
        <v>#DIV/0!</v>
      </c>
      <c r="K71" s="91" t="e">
        <f>IF(AND('Test Sample Data'!N71&gt;=35,'Control Sample Data'!N71&gt;=35),"Type 3",IF(AND('Test Sample Data'!N71&gt;=30,'Control Sample Data'!N71&gt;=30,OR(I71&gt;=0.05,I71="N/A")),"Type 2",IF(OR(AND('Test Sample Data'!N71&gt;=30,'Control Sample Data'!N71&lt;=30),AND('Test Sample Data'!N71&lt;=30,'Control Sample Data'!N71&gt;=30)),"Type 1","OKAY")))</f>
        <v>#DIV/0!</v>
      </c>
    </row>
    <row r="72" spans="1:11" ht="12.75">
      <c r="A72" s="66"/>
      <c r="B72" s="85" t="str">
        <f>'Gene Table'!D72</f>
        <v>NM_130785</v>
      </c>
      <c r="C72" s="86" t="s">
        <v>285</v>
      </c>
      <c r="D72" s="87" t="e">
        <f>Calculations!BN73</f>
        <v>#DIV/0!</v>
      </c>
      <c r="E72" s="87" t="e">
        <f>Calculations!BO73</f>
        <v>#DIV/0!</v>
      </c>
      <c r="F72" s="88" t="e">
        <f t="shared" si="5"/>
        <v>#DIV/0!</v>
      </c>
      <c r="G72" s="88" t="e">
        <f t="shared" si="6"/>
        <v>#DIV/0!</v>
      </c>
      <c r="H72" s="87" t="e">
        <f t="shared" si="7"/>
        <v>#DIV/0!</v>
      </c>
      <c r="I72" s="90" t="str">
        <f>IF(OR(COUNT(Calculations!BP73:BY73)&lt;3,COUNT(Calculations!BZ73:CI73)&lt;3),"N/A",IF(ISERROR(TTEST(Calculations!BP73:BY73,Calculations!BZ73:CI73,2,2)),"N/A",TTEST(Calculations!BP73:BY73,Calculations!BZ73:CI73,2,2)))</f>
        <v>N/A</v>
      </c>
      <c r="J72" s="87" t="e">
        <f t="shared" si="4"/>
        <v>#DIV/0!</v>
      </c>
      <c r="K72" s="91" t="e">
        <f>IF(AND('Test Sample Data'!N72&gt;=35,'Control Sample Data'!N72&gt;=35),"Type 3",IF(AND('Test Sample Data'!N72&gt;=30,'Control Sample Data'!N72&gt;=30,OR(I72&gt;=0.05,I72="N/A")),"Type 2",IF(OR(AND('Test Sample Data'!N72&gt;=30,'Control Sample Data'!N72&lt;=30),AND('Test Sample Data'!N72&lt;=30,'Control Sample Data'!N72&gt;=30)),"Type 1","OKAY")))</f>
        <v>#DIV/0!</v>
      </c>
    </row>
    <row r="73" spans="1:11" ht="12.75">
      <c r="A73" s="66"/>
      <c r="B73" s="85" t="str">
        <f>'Gene Table'!D73</f>
        <v>NM_004720</v>
      </c>
      <c r="C73" s="86" t="s">
        <v>289</v>
      </c>
      <c r="D73" s="87" t="e">
        <f>Calculations!BN74</f>
        <v>#DIV/0!</v>
      </c>
      <c r="E73" s="87" t="e">
        <f>Calculations!BO74</f>
        <v>#DIV/0!</v>
      </c>
      <c r="F73" s="88" t="e">
        <f t="shared" si="5"/>
        <v>#DIV/0!</v>
      </c>
      <c r="G73" s="88" t="e">
        <f t="shared" si="6"/>
        <v>#DIV/0!</v>
      </c>
      <c r="H73" s="87" t="e">
        <f t="shared" si="7"/>
        <v>#DIV/0!</v>
      </c>
      <c r="I73" s="90" t="str">
        <f>IF(OR(COUNT(Calculations!BP74:BY74)&lt;3,COUNT(Calculations!BZ74:CI74)&lt;3),"N/A",IF(ISERROR(TTEST(Calculations!BP74:BY74,Calculations!BZ74:CI74,2,2)),"N/A",TTEST(Calculations!BP74:BY74,Calculations!BZ74:CI74,2,2)))</f>
        <v>N/A</v>
      </c>
      <c r="J73" s="87" t="e">
        <f t="shared" si="4"/>
        <v>#DIV/0!</v>
      </c>
      <c r="K73" s="91" t="e">
        <f>IF(AND('Test Sample Data'!N73&gt;=35,'Control Sample Data'!N73&gt;=35),"Type 3",IF(AND('Test Sample Data'!N73&gt;=30,'Control Sample Data'!N73&gt;=30,OR(I73&gt;=0.05,I73="N/A")),"Type 2",IF(OR(AND('Test Sample Data'!N73&gt;=30,'Control Sample Data'!N73&lt;=30),AND('Test Sample Data'!N73&lt;=30,'Control Sample Data'!N73&gt;=30)),"Type 1","OKAY")))</f>
        <v>#DIV/0!</v>
      </c>
    </row>
    <row r="74" spans="1:11" ht="12.75">
      <c r="A74" s="66"/>
      <c r="B74" s="85" t="str">
        <f>'Gene Table'!D74</f>
        <v>NM_001037334</v>
      </c>
      <c r="C74" s="86" t="s">
        <v>293</v>
      </c>
      <c r="D74" s="87" t="e">
        <f>Calculations!BN75</f>
        <v>#DIV/0!</v>
      </c>
      <c r="E74" s="87" t="e">
        <f>Calculations!BO75</f>
        <v>#DIV/0!</v>
      </c>
      <c r="F74" s="88" t="e">
        <f t="shared" si="5"/>
        <v>#DIV/0!</v>
      </c>
      <c r="G74" s="88" t="e">
        <f t="shared" si="6"/>
        <v>#DIV/0!</v>
      </c>
      <c r="H74" s="87" t="e">
        <f t="shared" si="7"/>
        <v>#DIV/0!</v>
      </c>
      <c r="I74" s="90" t="str">
        <f>IF(OR(COUNT(Calculations!BP75:BY75)&lt;3,COUNT(Calculations!BZ75:CI75)&lt;3),"N/A",IF(ISERROR(TTEST(Calculations!BP75:BY75,Calculations!BZ75:CI75,2,2)),"N/A",TTEST(Calculations!BP75:BY75,Calculations!BZ75:CI75,2,2)))</f>
        <v>N/A</v>
      </c>
      <c r="J74" s="87" t="e">
        <f t="shared" si="4"/>
        <v>#DIV/0!</v>
      </c>
      <c r="K74" s="91" t="e">
        <f>IF(AND('Test Sample Data'!N74&gt;=35,'Control Sample Data'!N74&gt;=35),"Type 3",IF(AND('Test Sample Data'!N74&gt;=30,'Control Sample Data'!N74&gt;=30,OR(I74&gt;=0.05,I74="N/A")),"Type 2",IF(OR(AND('Test Sample Data'!N74&gt;=30,'Control Sample Data'!N74&lt;=30),AND('Test Sample Data'!N74&lt;=30,'Control Sample Data'!N74&gt;=30)),"Type 1","OKAY")))</f>
        <v>#DIV/0!</v>
      </c>
    </row>
    <row r="75" spans="1:11" ht="12.75">
      <c r="A75" s="66"/>
      <c r="B75" s="85" t="str">
        <f>'Gene Table'!D75</f>
        <v>NM_005443</v>
      </c>
      <c r="C75" s="86" t="s">
        <v>297</v>
      </c>
      <c r="D75" s="87" t="e">
        <f>Calculations!BN76</f>
        <v>#DIV/0!</v>
      </c>
      <c r="E75" s="87" t="e">
        <f>Calculations!BO76</f>
        <v>#DIV/0!</v>
      </c>
      <c r="F75" s="88" t="e">
        <f t="shared" si="5"/>
        <v>#DIV/0!</v>
      </c>
      <c r="G75" s="88" t="e">
        <f t="shared" si="6"/>
        <v>#DIV/0!</v>
      </c>
      <c r="H75" s="87" t="e">
        <f t="shared" si="7"/>
        <v>#DIV/0!</v>
      </c>
      <c r="I75" s="90" t="str">
        <f>IF(OR(COUNT(Calculations!BP76:BY76)&lt;3,COUNT(Calculations!BZ76:CI76)&lt;3),"N/A",IF(ISERROR(TTEST(Calculations!BP76:BY76,Calculations!BZ76:CI76,2,2)),"N/A",TTEST(Calculations!BP76:BY76,Calculations!BZ76:CI76,2,2)))</f>
        <v>N/A</v>
      </c>
      <c r="J75" s="87" t="e">
        <f t="shared" si="4"/>
        <v>#DIV/0!</v>
      </c>
      <c r="K75" s="91" t="e">
        <f>IF(AND('Test Sample Data'!N75&gt;=35,'Control Sample Data'!N75&gt;=35),"Type 3",IF(AND('Test Sample Data'!N75&gt;=30,'Control Sample Data'!N75&gt;=30,OR(I75&gt;=0.05,I75="N/A")),"Type 2",IF(OR(AND('Test Sample Data'!N75&gt;=30,'Control Sample Data'!N75&lt;=30),AND('Test Sample Data'!N75&lt;=30,'Control Sample Data'!N75&gt;=30)),"Type 1","OKAY")))</f>
        <v>#DIV/0!</v>
      </c>
    </row>
    <row r="76" spans="1:11" ht="12.75">
      <c r="A76" s="66"/>
      <c r="B76" s="85" t="str">
        <f>'Gene Table'!D76</f>
        <v>NM_005679</v>
      </c>
      <c r="C76" s="86" t="s">
        <v>301</v>
      </c>
      <c r="D76" s="87" t="e">
        <f>Calculations!BN77</f>
        <v>#DIV/0!</v>
      </c>
      <c r="E76" s="87" t="e">
        <f>Calculations!BO77</f>
        <v>#DIV/0!</v>
      </c>
      <c r="F76" s="88" t="e">
        <f t="shared" si="5"/>
        <v>#DIV/0!</v>
      </c>
      <c r="G76" s="88" t="e">
        <f t="shared" si="6"/>
        <v>#DIV/0!</v>
      </c>
      <c r="H76" s="87" t="e">
        <f t="shared" si="7"/>
        <v>#DIV/0!</v>
      </c>
      <c r="I76" s="90" t="str">
        <f>IF(OR(COUNT(Calculations!BP77:BY77)&lt;3,COUNT(Calculations!BZ77:CI77)&lt;3),"N/A",IF(ISERROR(TTEST(Calculations!BP77:BY77,Calculations!BZ77:CI77,2,2)),"N/A",TTEST(Calculations!BP77:BY77,Calculations!BZ77:CI77,2,2)))</f>
        <v>N/A</v>
      </c>
      <c r="J76" s="87" t="e">
        <f t="shared" si="4"/>
        <v>#DIV/0!</v>
      </c>
      <c r="K76" s="91" t="e">
        <f>IF(AND('Test Sample Data'!N76&gt;=35,'Control Sample Data'!N76&gt;=35),"Type 3",IF(AND('Test Sample Data'!N76&gt;=30,'Control Sample Data'!N76&gt;=30,OR(I76&gt;=0.05,I76="N/A")),"Type 2",IF(OR(AND('Test Sample Data'!N76&gt;=30,'Control Sample Data'!N76&lt;=30),AND('Test Sample Data'!N76&lt;=30,'Control Sample Data'!N76&gt;=30)),"Type 1","OKAY")))</f>
        <v>#DIV/0!</v>
      </c>
    </row>
    <row r="77" spans="1:11" ht="12.75">
      <c r="A77" s="66"/>
      <c r="B77" s="85" t="str">
        <f>'Gene Table'!D77</f>
        <v>NM_001759</v>
      </c>
      <c r="C77" s="86" t="s">
        <v>305</v>
      </c>
      <c r="D77" s="87" t="e">
        <f>Calculations!BN78</f>
        <v>#DIV/0!</v>
      </c>
      <c r="E77" s="87" t="e">
        <f>Calculations!BO78</f>
        <v>#DIV/0!</v>
      </c>
      <c r="F77" s="88" t="e">
        <f t="shared" si="5"/>
        <v>#DIV/0!</v>
      </c>
      <c r="G77" s="88" t="e">
        <f t="shared" si="6"/>
        <v>#DIV/0!</v>
      </c>
      <c r="H77" s="87" t="e">
        <f t="shared" si="7"/>
        <v>#DIV/0!</v>
      </c>
      <c r="I77" s="90" t="str">
        <f>IF(OR(COUNT(Calculations!BP78:BY78)&lt;3,COUNT(Calculations!BZ78:CI78)&lt;3),"N/A",IF(ISERROR(TTEST(Calculations!BP78:BY78,Calculations!BZ78:CI78,2,2)),"N/A",TTEST(Calculations!BP78:BY78,Calculations!BZ78:CI78,2,2)))</f>
        <v>N/A</v>
      </c>
      <c r="J77" s="87" t="e">
        <f t="shared" si="4"/>
        <v>#DIV/0!</v>
      </c>
      <c r="K77" s="91" t="e">
        <f>IF(AND('Test Sample Data'!N77&gt;=35,'Control Sample Data'!N77&gt;=35),"Type 3",IF(AND('Test Sample Data'!N77&gt;=30,'Control Sample Data'!N77&gt;=30,OR(I77&gt;=0.05,I77="N/A")),"Type 2",IF(OR(AND('Test Sample Data'!N77&gt;=30,'Control Sample Data'!N77&lt;=30),AND('Test Sample Data'!N77&lt;=30,'Control Sample Data'!N77&gt;=30)),"Type 1","OKAY")))</f>
        <v>#DIV/0!</v>
      </c>
    </row>
    <row r="78" spans="1:11" ht="13.5" customHeight="1">
      <c r="A78" s="66"/>
      <c r="B78" s="85" t="str">
        <f>'Gene Table'!D78</f>
        <v>NM_003939</v>
      </c>
      <c r="C78" s="86" t="s">
        <v>309</v>
      </c>
      <c r="D78" s="87" t="e">
        <f>Calculations!BN79</f>
        <v>#DIV/0!</v>
      </c>
      <c r="E78" s="87" t="e">
        <f>Calculations!BO79</f>
        <v>#DIV/0!</v>
      </c>
      <c r="F78" s="88" t="e">
        <f t="shared" si="5"/>
        <v>#DIV/0!</v>
      </c>
      <c r="G78" s="88" t="e">
        <f t="shared" si="6"/>
        <v>#DIV/0!</v>
      </c>
      <c r="H78" s="87" t="e">
        <f t="shared" si="7"/>
        <v>#DIV/0!</v>
      </c>
      <c r="I78" s="90" t="str">
        <f>IF(OR(COUNT(Calculations!BP79:BY79)&lt;3,COUNT(Calculations!BZ79:CI79)&lt;3),"N/A",IF(ISERROR(TTEST(Calculations!BP79:BY79,Calculations!BZ79:CI79,2,2)),"N/A",TTEST(Calculations!BP79:BY79,Calculations!BZ79:CI79,2,2)))</f>
        <v>N/A</v>
      </c>
      <c r="J78" s="87" t="e">
        <f t="shared" si="4"/>
        <v>#DIV/0!</v>
      </c>
      <c r="K78" s="91" t="e">
        <f>IF(AND('Test Sample Data'!N78&gt;=35,'Control Sample Data'!N78&gt;=35),"Type 3",IF(AND('Test Sample Data'!N78&gt;=30,'Control Sample Data'!N78&gt;=30,OR(I78&gt;=0.05,I78="N/A")),"Type 2",IF(OR(AND('Test Sample Data'!N78&gt;=30,'Control Sample Data'!N78&lt;=30),AND('Test Sample Data'!N78&lt;=30,'Control Sample Data'!N78&gt;=30)),"Type 1","OKAY")))</f>
        <v>#DIV/0!</v>
      </c>
    </row>
    <row r="79" spans="1:11" ht="12.75">
      <c r="A79" s="66"/>
      <c r="B79" s="85" t="str">
        <f>'Gene Table'!D79</f>
        <v>NM_003883</v>
      </c>
      <c r="C79" s="86" t="s">
        <v>313</v>
      </c>
      <c r="D79" s="87" t="e">
        <f>Calculations!BN80</f>
        <v>#DIV/0!</v>
      </c>
      <c r="E79" s="87" t="e">
        <f>Calculations!BO80</f>
        <v>#DIV/0!</v>
      </c>
      <c r="F79" s="88" t="e">
        <f t="shared" si="5"/>
        <v>#DIV/0!</v>
      </c>
      <c r="G79" s="88" t="e">
        <f t="shared" si="6"/>
        <v>#DIV/0!</v>
      </c>
      <c r="H79" s="87" t="e">
        <f t="shared" si="7"/>
        <v>#DIV/0!</v>
      </c>
      <c r="I79" s="90" t="str">
        <f>IF(OR(COUNT(Calculations!BP80:BY80)&lt;3,COUNT(Calculations!BZ80:CI80)&lt;3),"N/A",IF(ISERROR(TTEST(Calculations!BP80:BY80,Calculations!BZ80:CI80,2,2)),"N/A",TTEST(Calculations!BP80:BY80,Calculations!BZ80:CI80,2,2)))</f>
        <v>N/A</v>
      </c>
      <c r="J79" s="87" t="e">
        <f t="shared" si="4"/>
        <v>#DIV/0!</v>
      </c>
      <c r="K79" s="91" t="e">
        <f>IF(AND('Test Sample Data'!N79&gt;=35,'Control Sample Data'!N79&gt;=35),"Type 3",IF(AND('Test Sample Data'!N79&gt;=30,'Control Sample Data'!N79&gt;=30,OR(I79&gt;=0.05,I79="N/A")),"Type 2",IF(OR(AND('Test Sample Data'!N79&gt;=30,'Control Sample Data'!N79&lt;=30),AND('Test Sample Data'!N79&lt;=30,'Control Sample Data'!N79&gt;=30)),"Type 1","OKAY")))</f>
        <v>#DIV/0!</v>
      </c>
    </row>
    <row r="80" spans="1:11" ht="12.75">
      <c r="A80" s="66"/>
      <c r="B80" s="85" t="str">
        <f>'Gene Table'!D80</f>
        <v>NM_032562</v>
      </c>
      <c r="C80" s="86" t="s">
        <v>317</v>
      </c>
      <c r="D80" s="87" t="e">
        <f>Calculations!BN81</f>
        <v>#DIV/0!</v>
      </c>
      <c r="E80" s="87" t="e">
        <f>Calculations!BO81</f>
        <v>#DIV/0!</v>
      </c>
      <c r="F80" s="88" t="e">
        <f t="shared" si="5"/>
        <v>#DIV/0!</v>
      </c>
      <c r="G80" s="88" t="e">
        <f t="shared" si="6"/>
        <v>#DIV/0!</v>
      </c>
      <c r="H80" s="87" t="e">
        <f t="shared" si="7"/>
        <v>#DIV/0!</v>
      </c>
      <c r="I80" s="90" t="str">
        <f>IF(OR(COUNT(Calculations!BP81:BY81)&lt;3,COUNT(Calculations!BZ81:CI81)&lt;3),"N/A",IF(ISERROR(TTEST(Calculations!BP81:BY81,Calculations!BZ81:CI81,2,2)),"N/A",TTEST(Calculations!BP81:BY81,Calculations!BZ81:CI81,2,2)))</f>
        <v>N/A</v>
      </c>
      <c r="J80" s="87" t="e">
        <f t="shared" si="4"/>
        <v>#DIV/0!</v>
      </c>
      <c r="K80" s="91" t="e">
        <f>IF(AND('Test Sample Data'!N80&gt;=35,'Control Sample Data'!N80&gt;=35),"Type 3",IF(AND('Test Sample Data'!N80&gt;=30,'Control Sample Data'!N80&gt;=30,OR(I80&gt;=0.05,I80="N/A")),"Type 2",IF(OR(AND('Test Sample Data'!N80&gt;=30,'Control Sample Data'!N80&lt;=30),AND('Test Sample Data'!N80&lt;=30,'Control Sample Data'!N80&gt;=30)),"Type 1","OKAY")))</f>
        <v>#DIV/0!</v>
      </c>
    </row>
    <row r="81" spans="1:11" ht="12.75">
      <c r="A81" s="66"/>
      <c r="B81" s="85" t="str">
        <f>'Gene Table'!D81</f>
        <v>NM_032019</v>
      </c>
      <c r="C81" s="86" t="s">
        <v>321</v>
      </c>
      <c r="D81" s="87" t="e">
        <f>Calculations!BN82</f>
        <v>#DIV/0!</v>
      </c>
      <c r="E81" s="87" t="e">
        <f>Calculations!BO82</f>
        <v>#DIV/0!</v>
      </c>
      <c r="F81" s="88" t="e">
        <f t="shared" si="5"/>
        <v>#DIV/0!</v>
      </c>
      <c r="G81" s="88" t="e">
        <f t="shared" si="6"/>
        <v>#DIV/0!</v>
      </c>
      <c r="H81" s="87" t="e">
        <f t="shared" si="7"/>
        <v>#DIV/0!</v>
      </c>
      <c r="I81" s="90" t="str">
        <f>IF(OR(COUNT(Calculations!BP82:BY82)&lt;3,COUNT(Calculations!BZ82:CI82)&lt;3),"N/A",IF(ISERROR(TTEST(Calculations!BP82:BY82,Calculations!BZ82:CI82,2,2)),"N/A",TTEST(Calculations!BP82:BY82,Calculations!BZ82:CI82,2,2)))</f>
        <v>N/A</v>
      </c>
      <c r="J81" s="87" t="e">
        <f t="shared" si="4"/>
        <v>#DIV/0!</v>
      </c>
      <c r="K81" s="91" t="e">
        <f>IF(AND('Test Sample Data'!N81&gt;=35,'Control Sample Data'!N81&gt;=35),"Type 3",IF(AND('Test Sample Data'!N81&gt;=30,'Control Sample Data'!N81&gt;=30,OR(I81&gt;=0.05,I81="N/A")),"Type 2",IF(OR(AND('Test Sample Data'!N81&gt;=30,'Control Sample Data'!N81&lt;=30),AND('Test Sample Data'!N81&lt;=30,'Control Sample Data'!N81&gt;=30)),"Type 1","OKAY")))</f>
        <v>#DIV/0!</v>
      </c>
    </row>
    <row r="82" spans="1:11" ht="12.75">
      <c r="A82" s="66"/>
      <c r="B82" s="85" t="str">
        <f>'Gene Table'!D82</f>
        <v>NM_001013836</v>
      </c>
      <c r="C82" s="86" t="s">
        <v>325</v>
      </c>
      <c r="D82" s="87" t="e">
        <f>Calculations!BN83</f>
        <v>#DIV/0!</v>
      </c>
      <c r="E82" s="87" t="e">
        <f>Calculations!BO83</f>
        <v>#DIV/0!</v>
      </c>
      <c r="F82" s="88" t="e">
        <f t="shared" si="5"/>
        <v>#DIV/0!</v>
      </c>
      <c r="G82" s="88" t="e">
        <f t="shared" si="6"/>
        <v>#DIV/0!</v>
      </c>
      <c r="H82" s="87" t="e">
        <f t="shared" si="7"/>
        <v>#DIV/0!</v>
      </c>
      <c r="I82" s="90" t="str">
        <f>IF(OR(COUNT(Calculations!BP83:BY83)&lt;3,COUNT(Calculations!BZ83:CI83)&lt;3),"N/A",IF(ISERROR(TTEST(Calculations!BP83:BY83,Calculations!BZ83:CI83,2,2)),"N/A",TTEST(Calculations!BP83:BY83,Calculations!BZ83:CI83,2,2)))</f>
        <v>N/A</v>
      </c>
      <c r="J82" s="87" t="e">
        <f t="shared" si="4"/>
        <v>#DIV/0!</v>
      </c>
      <c r="K82" s="91" t="e">
        <f>IF(AND('Test Sample Data'!N82&gt;=35,'Control Sample Data'!N82&gt;=35),"Type 3",IF(AND('Test Sample Data'!N82&gt;=30,'Control Sample Data'!N82&gt;=30,OR(I82&gt;=0.05,I82="N/A")),"Type 2",IF(OR(AND('Test Sample Data'!N82&gt;=30,'Control Sample Data'!N82&lt;=30),AND('Test Sample Data'!N82&lt;=30,'Control Sample Data'!N82&gt;=30)),"Type 1","OKAY")))</f>
        <v>#DIV/0!</v>
      </c>
    </row>
    <row r="83" spans="1:11" ht="12.75">
      <c r="A83" s="66"/>
      <c r="B83" s="85" t="str">
        <f>'Gene Table'!D83</f>
        <v>NM_005436</v>
      </c>
      <c r="C83" s="86" t="s">
        <v>329</v>
      </c>
      <c r="D83" s="87" t="e">
        <f>Calculations!BN84</f>
        <v>#DIV/0!</v>
      </c>
      <c r="E83" s="87" t="e">
        <f>Calculations!BO84</f>
        <v>#DIV/0!</v>
      </c>
      <c r="F83" s="88" t="e">
        <f t="shared" si="5"/>
        <v>#DIV/0!</v>
      </c>
      <c r="G83" s="88" t="e">
        <f t="shared" si="6"/>
        <v>#DIV/0!</v>
      </c>
      <c r="H83" s="87" t="e">
        <f t="shared" si="7"/>
        <v>#DIV/0!</v>
      </c>
      <c r="I83" s="90" t="str">
        <f>IF(OR(COUNT(Calculations!BP84:BY84)&lt;3,COUNT(Calculations!BZ84:CI84)&lt;3),"N/A",IF(ISERROR(TTEST(Calculations!BP84:BY84,Calculations!BZ84:CI84,2,2)),"N/A",TTEST(Calculations!BP84:BY84,Calculations!BZ84:CI84,2,2)))</f>
        <v>N/A</v>
      </c>
      <c r="J83" s="87" t="e">
        <f t="shared" si="4"/>
        <v>#DIV/0!</v>
      </c>
      <c r="K83" s="91" t="e">
        <f>IF(AND('Test Sample Data'!N83&gt;=35,'Control Sample Data'!N83&gt;=35),"Type 3",IF(AND('Test Sample Data'!N83&gt;=30,'Control Sample Data'!N83&gt;=30,OR(I83&gt;=0.05,I83="N/A")),"Type 2",IF(OR(AND('Test Sample Data'!N83&gt;=30,'Control Sample Data'!N83&lt;=30),AND('Test Sample Data'!N83&lt;=30,'Control Sample Data'!N83&gt;=30)),"Type 1","OKAY")))</f>
        <v>#DIV/0!</v>
      </c>
    </row>
    <row r="84" spans="1:11" ht="12.75">
      <c r="A84" s="66"/>
      <c r="B84" s="85" t="str">
        <f>'Gene Table'!D84</f>
        <v>NM_001742</v>
      </c>
      <c r="C84" s="86" t="s">
        <v>333</v>
      </c>
      <c r="D84" s="87" t="e">
        <f>Calculations!BN85</f>
        <v>#DIV/0!</v>
      </c>
      <c r="E84" s="87" t="e">
        <f>Calculations!BO85</f>
        <v>#DIV/0!</v>
      </c>
      <c r="F84" s="88" t="e">
        <f t="shared" si="5"/>
        <v>#DIV/0!</v>
      </c>
      <c r="G84" s="88" t="e">
        <f t="shared" si="6"/>
        <v>#DIV/0!</v>
      </c>
      <c r="H84" s="87" t="e">
        <f t="shared" si="7"/>
        <v>#DIV/0!</v>
      </c>
      <c r="I84" s="90" t="str">
        <f>IF(OR(COUNT(Calculations!BP85:BY85)&lt;3,COUNT(Calculations!BZ85:CI85)&lt;3),"N/A",IF(ISERROR(TTEST(Calculations!BP85:BY85,Calculations!BZ85:CI85,2,2)),"N/A",TTEST(Calculations!BP85:BY85,Calculations!BZ85:CI85,2,2)))</f>
        <v>N/A</v>
      </c>
      <c r="J84" s="87" t="e">
        <f t="shared" si="4"/>
        <v>#DIV/0!</v>
      </c>
      <c r="K84" s="91" t="e">
        <f>IF(AND('Test Sample Data'!N84&gt;=35,'Control Sample Data'!N84&gt;=35),"Type 3",IF(AND('Test Sample Data'!N84&gt;=30,'Control Sample Data'!N84&gt;=30,OR(I84&gt;=0.05,I84="N/A")),"Type 2",IF(OR(AND('Test Sample Data'!N84&gt;=30,'Control Sample Data'!N84&lt;=30),AND('Test Sample Data'!N84&lt;=30,'Control Sample Data'!N84&gt;=30)),"Type 1","OKAY")))</f>
        <v>#DIV/0!</v>
      </c>
    </row>
    <row r="85" spans="1:11" ht="12.75">
      <c r="A85" s="66"/>
      <c r="B85" s="85" t="str">
        <f>'Gene Table'!D85</f>
        <v>NM_001954</v>
      </c>
      <c r="C85" s="86" t="s">
        <v>337</v>
      </c>
      <c r="D85" s="87" t="e">
        <f>Calculations!BN86</f>
        <v>#DIV/0!</v>
      </c>
      <c r="E85" s="87" t="e">
        <f>Calculations!BO86</f>
        <v>#DIV/0!</v>
      </c>
      <c r="F85" s="88" t="e">
        <f t="shared" si="5"/>
        <v>#DIV/0!</v>
      </c>
      <c r="G85" s="88" t="e">
        <f t="shared" si="6"/>
        <v>#DIV/0!</v>
      </c>
      <c r="H85" s="87" t="e">
        <f t="shared" si="7"/>
        <v>#DIV/0!</v>
      </c>
      <c r="I85" s="90" t="str">
        <f>IF(OR(COUNT(Calculations!BP86:BY86)&lt;3,COUNT(Calculations!BZ86:CI86)&lt;3),"N/A",IF(ISERROR(TTEST(Calculations!BP86:BY86,Calculations!BZ86:CI86,2,2)),"N/A",TTEST(Calculations!BP86:BY86,Calculations!BZ86:CI86,2,2)))</f>
        <v>N/A</v>
      </c>
      <c r="J85" s="87" t="e">
        <f t="shared" si="4"/>
        <v>#DIV/0!</v>
      </c>
      <c r="K85" s="91" t="e">
        <f>IF(AND('Test Sample Data'!N85&gt;=35,'Control Sample Data'!N85&gt;=35),"Type 3",IF(AND('Test Sample Data'!N85&gt;=30,'Control Sample Data'!N85&gt;=30,OR(I85&gt;=0.05,I85="N/A")),"Type 2",IF(OR(AND('Test Sample Data'!N85&gt;=30,'Control Sample Data'!N85&lt;=30),AND('Test Sample Data'!N85&lt;=30,'Control Sample Data'!N85&gt;=30)),"Type 1","OKAY")))</f>
        <v>#DIV/0!</v>
      </c>
    </row>
    <row r="86" spans="1:11" ht="12.75">
      <c r="A86" s="66"/>
      <c r="B86" s="85" t="str">
        <f>'Gene Table'!D86</f>
        <v>NM_005432</v>
      </c>
      <c r="C86" s="86" t="s">
        <v>341</v>
      </c>
      <c r="D86" s="87" t="e">
        <f>Calculations!BN87</f>
        <v>#DIV/0!</v>
      </c>
      <c r="E86" s="87" t="e">
        <f>Calculations!BO87</f>
        <v>#DIV/0!</v>
      </c>
      <c r="F86" s="88" t="e">
        <f t="shared" si="5"/>
        <v>#DIV/0!</v>
      </c>
      <c r="G86" s="88" t="e">
        <f t="shared" si="6"/>
        <v>#DIV/0!</v>
      </c>
      <c r="H86" s="87" t="e">
        <f t="shared" si="7"/>
        <v>#DIV/0!</v>
      </c>
      <c r="I86" s="90" t="str">
        <f>IF(OR(COUNT(Calculations!BP87:BY87)&lt;3,COUNT(Calculations!BZ87:CI87)&lt;3),"N/A",IF(ISERROR(TTEST(Calculations!BP87:BY87,Calculations!BZ87:CI87,2,2)),"N/A",TTEST(Calculations!BP87:BY87,Calculations!BZ87:CI87,2,2)))</f>
        <v>N/A</v>
      </c>
      <c r="J86" s="87" t="e">
        <f t="shared" si="4"/>
        <v>#DIV/0!</v>
      </c>
      <c r="K86" s="91" t="e">
        <f>IF(AND('Test Sample Data'!N86&gt;=35,'Control Sample Data'!N86&gt;=35),"Type 3",IF(AND('Test Sample Data'!N86&gt;=30,'Control Sample Data'!N86&gt;=30,OR(I86&gt;=0.05,I86="N/A")),"Type 2",IF(OR(AND('Test Sample Data'!N86&gt;=30,'Control Sample Data'!N86&lt;=30),AND('Test Sample Data'!N86&lt;=30,'Control Sample Data'!N86&gt;=30)),"Type 1","OKAY")))</f>
        <v>#DIV/0!</v>
      </c>
    </row>
    <row r="87" spans="1:11" ht="12.75">
      <c r="A87" s="66"/>
      <c r="B87" s="85" t="str">
        <f>'Gene Table'!D87</f>
        <v>HGDC</v>
      </c>
      <c r="C87" s="86" t="s">
        <v>345</v>
      </c>
      <c r="D87" s="87" t="e">
        <f>Calculations!BN88</f>
        <v>#DIV/0!</v>
      </c>
      <c r="E87" s="87" t="e">
        <f>Calculations!BO88</f>
        <v>#DIV/0!</v>
      </c>
      <c r="F87" s="88" t="e">
        <f t="shared" si="5"/>
        <v>#DIV/0!</v>
      </c>
      <c r="G87" s="88" t="e">
        <f t="shared" si="6"/>
        <v>#DIV/0!</v>
      </c>
      <c r="H87" s="87" t="e">
        <f t="shared" si="7"/>
        <v>#DIV/0!</v>
      </c>
      <c r="I87" s="90" t="str">
        <f>IF(OR(COUNT(Calculations!BP88:BY88)&lt;3,COUNT(Calculations!BZ88:CI88)&lt;3),"N/A",IF(ISERROR(TTEST(Calculations!BP88:BY88,Calculations!BZ88:CI88,2,2)),"N/A",TTEST(Calculations!BP88:BY88,Calculations!BZ88:CI88,2,2)))</f>
        <v>N/A</v>
      </c>
      <c r="J87" s="87" t="e">
        <f t="shared" si="4"/>
        <v>#DIV/0!</v>
      </c>
      <c r="K87" s="91" t="e">
        <f>IF(AND('Test Sample Data'!N87&gt;=35,'Control Sample Data'!N87&gt;=35),"Type 3",IF(AND('Test Sample Data'!N87&gt;=30,'Control Sample Data'!N87&gt;=30,OR(I87&gt;=0.05,I87="N/A")),"Type 2",IF(OR(AND('Test Sample Data'!N87&gt;=30,'Control Sample Data'!N87&lt;=30),AND('Test Sample Data'!N87&lt;=30,'Control Sample Data'!N87&gt;=30)),"Type 1","OKAY")))</f>
        <v>#DIV/0!</v>
      </c>
    </row>
    <row r="88" spans="1:11" ht="12.75">
      <c r="A88" s="66"/>
      <c r="B88" s="85" t="str">
        <f>'Gene Table'!D88</f>
        <v>HGDC</v>
      </c>
      <c r="C88" s="86" t="s">
        <v>347</v>
      </c>
      <c r="D88" s="87" t="e">
        <f>Calculations!BN89</f>
        <v>#DIV/0!</v>
      </c>
      <c r="E88" s="87" t="e">
        <f>Calculations!BO89</f>
        <v>#DIV/0!</v>
      </c>
      <c r="F88" s="88" t="e">
        <f t="shared" si="5"/>
        <v>#DIV/0!</v>
      </c>
      <c r="G88" s="88" t="e">
        <f t="shared" si="6"/>
        <v>#DIV/0!</v>
      </c>
      <c r="H88" s="87" t="e">
        <f t="shared" si="7"/>
        <v>#DIV/0!</v>
      </c>
      <c r="I88" s="90" t="str">
        <f>IF(OR(COUNT(Calculations!BP89:BY89)&lt;3,COUNT(Calculations!BZ89:CI89)&lt;3),"N/A",IF(ISERROR(TTEST(Calculations!BP89:BY89,Calculations!BZ89:CI89,2,2)),"N/A",TTEST(Calculations!BP89:BY89,Calculations!BZ89:CI89,2,2)))</f>
        <v>N/A</v>
      </c>
      <c r="J88" s="87" t="e">
        <f t="shared" si="4"/>
        <v>#DIV/0!</v>
      </c>
      <c r="K88" s="91" t="e">
        <f>IF(AND('Test Sample Data'!N88&gt;=35,'Control Sample Data'!N88&gt;=35),"Type 3",IF(AND('Test Sample Data'!N88&gt;=30,'Control Sample Data'!N88&gt;=30,OR(I88&gt;=0.05,I88="N/A")),"Type 2",IF(OR(AND('Test Sample Data'!N88&gt;=30,'Control Sample Data'!N88&lt;=30),AND('Test Sample Data'!N88&lt;=30,'Control Sample Data'!N88&gt;=30)),"Type 1","OKAY")))</f>
        <v>#DIV/0!</v>
      </c>
    </row>
    <row r="89" spans="1:11" ht="12.75">
      <c r="A89" s="66"/>
      <c r="B89" s="85" t="str">
        <f>'Gene Table'!D89</f>
        <v>NM_002046</v>
      </c>
      <c r="C89" s="86" t="s">
        <v>348</v>
      </c>
      <c r="D89" s="87" t="e">
        <f>Calculations!BN90</f>
        <v>#DIV/0!</v>
      </c>
      <c r="E89" s="87" t="e">
        <f>Calculations!BO90</f>
        <v>#DIV/0!</v>
      </c>
      <c r="F89" s="88" t="e">
        <f t="shared" si="5"/>
        <v>#DIV/0!</v>
      </c>
      <c r="G89" s="88" t="e">
        <f t="shared" si="6"/>
        <v>#DIV/0!</v>
      </c>
      <c r="H89" s="87" t="e">
        <f t="shared" si="7"/>
        <v>#DIV/0!</v>
      </c>
      <c r="I89" s="90" t="str">
        <f>IF(OR(COUNT(Calculations!BP90:BY90)&lt;3,COUNT(Calculations!BZ90:CI90)&lt;3),"N/A",IF(ISERROR(TTEST(Calculations!BP90:BY90,Calculations!BZ90:CI90,2,2)),"N/A",TTEST(Calculations!BP90:BY90,Calculations!BZ90:CI90,2,2)))</f>
        <v>N/A</v>
      </c>
      <c r="J89" s="87" t="e">
        <f t="shared" si="4"/>
        <v>#DIV/0!</v>
      </c>
      <c r="K89" s="91" t="e">
        <f>IF(AND('Test Sample Data'!N89&gt;=35,'Control Sample Data'!N89&gt;=35),"Type 3",IF(AND('Test Sample Data'!N89&gt;=30,'Control Sample Data'!N89&gt;=30,OR(I89&gt;=0.05,I89="N/A")),"Type 2",IF(OR(AND('Test Sample Data'!N89&gt;=30,'Control Sample Data'!N89&lt;=30),AND('Test Sample Data'!N89&lt;=30,'Control Sample Data'!N89&gt;=30)),"Type 1","OKAY")))</f>
        <v>#DIV/0!</v>
      </c>
    </row>
    <row r="90" spans="1:11" ht="12.75">
      <c r="A90" s="66"/>
      <c r="B90" s="85" t="str">
        <f>'Gene Table'!D90</f>
        <v>NM_001101</v>
      </c>
      <c r="C90" s="86" t="s">
        <v>352</v>
      </c>
      <c r="D90" s="87" t="e">
        <f>Calculations!BN91</f>
        <v>#DIV/0!</v>
      </c>
      <c r="E90" s="87" t="e">
        <f>Calculations!BO91</f>
        <v>#DIV/0!</v>
      </c>
      <c r="F90" s="88" t="e">
        <f t="shared" si="5"/>
        <v>#DIV/0!</v>
      </c>
      <c r="G90" s="88" t="e">
        <f t="shared" si="6"/>
        <v>#DIV/0!</v>
      </c>
      <c r="H90" s="87" t="e">
        <f t="shared" si="7"/>
        <v>#DIV/0!</v>
      </c>
      <c r="I90" s="90" t="str">
        <f>IF(OR(COUNT(Calculations!BP91:BY91)&lt;3,COUNT(Calculations!BZ91:CI91)&lt;3),"N/A",IF(ISERROR(TTEST(Calculations!BP91:BY91,Calculations!BZ91:CI91,2,2)),"N/A",TTEST(Calculations!BP91:BY91,Calculations!BZ91:CI91,2,2)))</f>
        <v>N/A</v>
      </c>
      <c r="J90" s="87" t="e">
        <f t="shared" si="4"/>
        <v>#DIV/0!</v>
      </c>
      <c r="K90" s="91" t="e">
        <f>IF(AND('Test Sample Data'!N90&gt;=35,'Control Sample Data'!N90&gt;=35),"Type 3",IF(AND('Test Sample Data'!N90&gt;=30,'Control Sample Data'!N90&gt;=30,OR(I90&gt;=0.05,I90="N/A")),"Type 2",IF(OR(AND('Test Sample Data'!N90&gt;=30,'Control Sample Data'!N90&lt;=30),AND('Test Sample Data'!N90&lt;=30,'Control Sample Data'!N90&gt;=30)),"Type 1","OKAY")))</f>
        <v>#DIV/0!</v>
      </c>
    </row>
    <row r="91" spans="1:11" ht="12.75" customHeight="1">
      <c r="A91" s="66"/>
      <c r="B91" s="85" t="str">
        <f>'Gene Table'!D91</f>
        <v>NM_004048</v>
      </c>
      <c r="C91" s="86" t="s">
        <v>356</v>
      </c>
      <c r="D91" s="87" t="e">
        <f>Calculations!BN92</f>
        <v>#DIV/0!</v>
      </c>
      <c r="E91" s="87" t="e">
        <f>Calculations!BO92</f>
        <v>#DIV/0!</v>
      </c>
      <c r="F91" s="88" t="e">
        <f t="shared" si="5"/>
        <v>#DIV/0!</v>
      </c>
      <c r="G91" s="88" t="e">
        <f t="shared" si="6"/>
        <v>#DIV/0!</v>
      </c>
      <c r="H91" s="87" t="e">
        <f t="shared" si="7"/>
        <v>#DIV/0!</v>
      </c>
      <c r="I91" s="90" t="str">
        <f>IF(OR(COUNT(Calculations!BP92:BY92)&lt;3,COUNT(Calculations!BZ92:CI92)&lt;3),"N/A",IF(ISERROR(TTEST(Calculations!BP92:BY92,Calculations!BZ92:CI92,2,2)),"N/A",TTEST(Calculations!BP92:BY92,Calculations!BZ92:CI92,2,2)))</f>
        <v>N/A</v>
      </c>
      <c r="J91" s="87" t="e">
        <f t="shared" si="4"/>
        <v>#DIV/0!</v>
      </c>
      <c r="K91" s="91" t="e">
        <f>IF(AND('Test Sample Data'!N91&gt;=35,'Control Sample Data'!N91&gt;=35),"Type 3",IF(AND('Test Sample Data'!N91&gt;=30,'Control Sample Data'!N91&gt;=30,OR(I91&gt;=0.05,I91="N/A")),"Type 2",IF(OR(AND('Test Sample Data'!N91&gt;=30,'Control Sample Data'!N91&lt;=30),AND('Test Sample Data'!N91&lt;=30,'Control Sample Data'!N91&gt;=30)),"Type 1","OKAY")))</f>
        <v>#DIV/0!</v>
      </c>
    </row>
    <row r="92" spans="1:11" ht="12.75">
      <c r="A92" s="66"/>
      <c r="B92" s="85" t="str">
        <f>'Gene Table'!D92</f>
        <v>NM_012423</v>
      </c>
      <c r="C92" s="86" t="s">
        <v>360</v>
      </c>
      <c r="D92" s="87" t="e">
        <f>Calculations!BN93</f>
        <v>#DIV/0!</v>
      </c>
      <c r="E92" s="87" t="e">
        <f>Calculations!BO93</f>
        <v>#DIV/0!</v>
      </c>
      <c r="F92" s="88" t="e">
        <f t="shared" si="5"/>
        <v>#DIV/0!</v>
      </c>
      <c r="G92" s="88" t="e">
        <f t="shared" si="6"/>
        <v>#DIV/0!</v>
      </c>
      <c r="H92" s="87" t="e">
        <f t="shared" si="7"/>
        <v>#DIV/0!</v>
      </c>
      <c r="I92" s="90" t="str">
        <f>IF(OR(COUNT(Calculations!BP93:BY93)&lt;3,COUNT(Calculations!BZ93:CI93)&lt;3),"N/A",IF(ISERROR(TTEST(Calculations!BP93:BY93,Calculations!BZ93:CI93,2,2)),"N/A",TTEST(Calculations!BP93:BY93,Calculations!BZ93:CI93,2,2)))</f>
        <v>N/A</v>
      </c>
      <c r="J92" s="87" t="e">
        <f t="shared" si="4"/>
        <v>#DIV/0!</v>
      </c>
      <c r="K92" s="91" t="e">
        <f>IF(AND('Test Sample Data'!N92&gt;=35,'Control Sample Data'!N92&gt;=35),"Type 3",IF(AND('Test Sample Data'!N92&gt;=30,'Control Sample Data'!N92&gt;=30,OR(I92&gt;=0.05,I92="N/A")),"Type 2",IF(OR(AND('Test Sample Data'!N92&gt;=30,'Control Sample Data'!N92&lt;=30),AND('Test Sample Data'!N92&lt;=30,'Control Sample Data'!N92&gt;=30)),"Type 1","OKAY")))</f>
        <v>#DIV/0!</v>
      </c>
    </row>
    <row r="93" spans="1:11" ht="12.75">
      <c r="A93" s="66"/>
      <c r="B93" s="85" t="str">
        <f>'Gene Table'!D93</f>
        <v>NM_000194</v>
      </c>
      <c r="C93" s="86" t="s">
        <v>364</v>
      </c>
      <c r="D93" s="87" t="e">
        <f>Calculations!BN94</f>
        <v>#DIV/0!</v>
      </c>
      <c r="E93" s="87" t="e">
        <f>Calculations!BO94</f>
        <v>#DIV/0!</v>
      </c>
      <c r="F93" s="88" t="e">
        <f t="shared" si="5"/>
        <v>#DIV/0!</v>
      </c>
      <c r="G93" s="88" t="e">
        <f t="shared" si="6"/>
        <v>#DIV/0!</v>
      </c>
      <c r="H93" s="87" t="e">
        <f t="shared" si="7"/>
        <v>#DIV/0!</v>
      </c>
      <c r="I93" s="90" t="str">
        <f>IF(OR(COUNT(Calculations!BP94:BY94)&lt;3,COUNT(Calculations!BZ94:CI94)&lt;3),"N/A",IF(ISERROR(TTEST(Calculations!BP94:BY94,Calculations!BZ94:CI94,2,2)),"N/A",TTEST(Calculations!BP94:BY94,Calculations!BZ94:CI94,2,2)))</f>
        <v>N/A</v>
      </c>
      <c r="J93" s="87" t="e">
        <f t="shared" si="4"/>
        <v>#DIV/0!</v>
      </c>
      <c r="K93" s="91" t="e">
        <f>IF(AND('Test Sample Data'!N93&gt;=35,'Control Sample Data'!N93&gt;=35),"Type 3",IF(AND('Test Sample Data'!N93&gt;=30,'Control Sample Data'!N93&gt;=30,OR(I93&gt;=0.05,I93="N/A")),"Type 2",IF(OR(AND('Test Sample Data'!N93&gt;=30,'Control Sample Data'!N93&lt;=30),AND('Test Sample Data'!N93&lt;=30,'Control Sample Data'!N93&gt;=30)),"Type 1","OKAY")))</f>
        <v>#DIV/0!</v>
      </c>
    </row>
    <row r="94" spans="1:11" ht="12.75">
      <c r="A94" s="66"/>
      <c r="B94" s="85" t="str">
        <f>'Gene Table'!D94</f>
        <v>NR_003286</v>
      </c>
      <c r="C94" s="86" t="s">
        <v>368</v>
      </c>
      <c r="D94" s="87" t="e">
        <f>Calculations!BN95</f>
        <v>#DIV/0!</v>
      </c>
      <c r="E94" s="87" t="e">
        <f>Calculations!BO95</f>
        <v>#DIV/0!</v>
      </c>
      <c r="F94" s="88" t="e">
        <f t="shared" si="5"/>
        <v>#DIV/0!</v>
      </c>
      <c r="G94" s="88" t="e">
        <f t="shared" si="6"/>
        <v>#DIV/0!</v>
      </c>
      <c r="H94" s="87" t="e">
        <f t="shared" si="7"/>
        <v>#DIV/0!</v>
      </c>
      <c r="I94" s="90" t="str">
        <f>IF(OR(COUNT(Calculations!BP95:BY95)&lt;3,COUNT(Calculations!BZ95:CI95)&lt;3),"N/A",IF(ISERROR(TTEST(Calculations!BP95:BY95,Calculations!BZ95:CI95,2,2)),"N/A",TTEST(Calculations!BP95:BY95,Calculations!BZ95:CI95,2,2)))</f>
        <v>N/A</v>
      </c>
      <c r="J94" s="87" t="e">
        <f t="shared" si="4"/>
        <v>#DIV/0!</v>
      </c>
      <c r="K94" s="91" t="e">
        <f>IF(AND('Test Sample Data'!N94&gt;=35,'Control Sample Data'!N94&gt;=35),"Type 3",IF(AND('Test Sample Data'!N94&gt;=30,'Control Sample Data'!N94&gt;=30,OR(I94&gt;=0.05,I94="N/A")),"Type 2",IF(OR(AND('Test Sample Data'!N94&gt;=30,'Control Sample Data'!N94&lt;=30),AND('Test Sample Data'!N94&lt;=30,'Control Sample Data'!N94&gt;=30)),"Type 1","OKAY")))</f>
        <v>#DIV/0!</v>
      </c>
    </row>
    <row r="95" spans="1:11" ht="12" customHeight="1">
      <c r="A95" s="66"/>
      <c r="B95" s="85" t="str">
        <f>'Gene Table'!D95</f>
        <v>RT</v>
      </c>
      <c r="C95" s="86" t="s">
        <v>372</v>
      </c>
      <c r="D95" s="87" t="e">
        <f>Calculations!BN96</f>
        <v>#DIV/0!</v>
      </c>
      <c r="E95" s="87" t="e">
        <f>Calculations!BO96</f>
        <v>#DIV/0!</v>
      </c>
      <c r="F95" s="88" t="e">
        <f t="shared" si="5"/>
        <v>#DIV/0!</v>
      </c>
      <c r="G95" s="88" t="e">
        <f t="shared" si="6"/>
        <v>#DIV/0!</v>
      </c>
      <c r="H95" s="87" t="e">
        <f t="shared" si="7"/>
        <v>#DIV/0!</v>
      </c>
      <c r="I95" s="90" t="str">
        <f>IF(OR(COUNT(Calculations!BP96:BY96)&lt;3,COUNT(Calculations!BZ96:CI96)&lt;3),"N/A",IF(ISERROR(TTEST(Calculations!BP96:BY96,Calculations!BZ96:CI96,2,2)),"N/A",TTEST(Calculations!BP96:BY96,Calculations!BZ96:CI96,2,2)))</f>
        <v>N/A</v>
      </c>
      <c r="J95" s="87" t="e">
        <f t="shared" si="4"/>
        <v>#DIV/0!</v>
      </c>
      <c r="K95" s="91" t="e">
        <f>IF(AND('Test Sample Data'!N95&gt;=35,'Control Sample Data'!N95&gt;=35),"Type 3",IF(AND('Test Sample Data'!N95&gt;=30,'Control Sample Data'!N95&gt;=30,OR(I95&gt;=0.05,I95="N/A")),"Type 2",IF(OR(AND('Test Sample Data'!N95&gt;=30,'Control Sample Data'!N95&lt;=30),AND('Test Sample Data'!N95&lt;=30,'Control Sample Data'!N95&gt;=30)),"Type 1","OKAY")))</f>
        <v>#DIV/0!</v>
      </c>
    </row>
    <row r="96" spans="1:11" ht="12" customHeight="1">
      <c r="A96" s="66"/>
      <c r="B96" s="85" t="str">
        <f>'Gene Table'!D96</f>
        <v>RT</v>
      </c>
      <c r="C96" s="86" t="s">
        <v>374</v>
      </c>
      <c r="D96" s="87" t="e">
        <f>Calculations!BN97</f>
        <v>#DIV/0!</v>
      </c>
      <c r="E96" s="87" t="e">
        <f>Calculations!BO97</f>
        <v>#DIV/0!</v>
      </c>
      <c r="F96" s="88" t="e">
        <f t="shared" si="5"/>
        <v>#DIV/0!</v>
      </c>
      <c r="G96" s="88" t="e">
        <f t="shared" si="6"/>
        <v>#DIV/0!</v>
      </c>
      <c r="H96" s="87" t="e">
        <f t="shared" si="7"/>
        <v>#DIV/0!</v>
      </c>
      <c r="I96" s="90" t="str">
        <f>IF(OR(COUNT(Calculations!BP97:BY97)&lt;3,COUNT(Calculations!BZ97:CI97)&lt;3),"N/A",IF(ISERROR(TTEST(Calculations!BP97:BY97,Calculations!BZ97:CI97,2,2)),"N/A",TTEST(Calculations!BP97:BY97,Calculations!BZ97:CI97,2,2)))</f>
        <v>N/A</v>
      </c>
      <c r="J96" s="87" t="e">
        <f t="shared" si="4"/>
        <v>#DIV/0!</v>
      </c>
      <c r="K96" s="91" t="e">
        <f>IF(AND('Test Sample Data'!N96&gt;=35,'Control Sample Data'!N96&gt;=35),"Type 3",IF(AND('Test Sample Data'!N96&gt;=30,'Control Sample Data'!N96&gt;=30,OR(I96&gt;=0.05,I96="N/A")),"Type 2",IF(OR(AND('Test Sample Data'!N96&gt;=30,'Control Sample Data'!N96&lt;=30),AND('Test Sample Data'!N96&lt;=30,'Control Sample Data'!N96&gt;=30)),"Type 1","OKAY")))</f>
        <v>#DIV/0!</v>
      </c>
    </row>
    <row r="97" spans="1:11" ht="12" customHeight="1">
      <c r="A97" s="66"/>
      <c r="B97" s="85" t="str">
        <f>'Gene Table'!D97</f>
        <v>PCR</v>
      </c>
      <c r="C97" s="86" t="s">
        <v>375</v>
      </c>
      <c r="D97" s="87" t="e">
        <f>Calculations!BN98</f>
        <v>#DIV/0!</v>
      </c>
      <c r="E97" s="87" t="e">
        <f>Calculations!BO98</f>
        <v>#DIV/0!</v>
      </c>
      <c r="F97" s="88" t="e">
        <f t="shared" si="5"/>
        <v>#DIV/0!</v>
      </c>
      <c r="G97" s="88" t="e">
        <f t="shared" si="6"/>
        <v>#DIV/0!</v>
      </c>
      <c r="H97" s="87" t="e">
        <f t="shared" si="7"/>
        <v>#DIV/0!</v>
      </c>
      <c r="I97" s="90" t="str">
        <f>IF(OR(COUNT(Calculations!BP98:BY98)&lt;3,COUNT(Calculations!BZ98:CI98)&lt;3),"N/A",IF(ISERROR(TTEST(Calculations!BP98:BY98,Calculations!BZ98:CI98,2,2)),"N/A",TTEST(Calculations!BP98:BY98,Calculations!BZ98:CI98,2,2)))</f>
        <v>N/A</v>
      </c>
      <c r="J97" s="87" t="e">
        <f t="shared" si="4"/>
        <v>#DIV/0!</v>
      </c>
      <c r="K97" s="91" t="e">
        <f>IF(AND('Test Sample Data'!N97&gt;=35,'Control Sample Data'!N97&gt;=35),"Type 3",IF(AND('Test Sample Data'!N97&gt;=30,'Control Sample Data'!N97&gt;=30,OR(I97&gt;=0.05,I97="N/A")),"Type 2",IF(OR(AND('Test Sample Data'!N97&gt;=30,'Control Sample Data'!N97&lt;=30),AND('Test Sample Data'!N97&lt;=30,'Control Sample Data'!N97&gt;=30)),"Type 1","OKAY")))</f>
        <v>#DIV/0!</v>
      </c>
    </row>
    <row r="98" spans="1:11" ht="12" customHeight="1">
      <c r="A98" s="66"/>
      <c r="B98" s="85" t="str">
        <f>'Gene Table'!D98</f>
        <v>PCR</v>
      </c>
      <c r="C98" s="86" t="s">
        <v>377</v>
      </c>
      <c r="D98" s="87" t="e">
        <f>Calculations!BN99</f>
        <v>#DIV/0!</v>
      </c>
      <c r="E98" s="87" t="e">
        <f>Calculations!BO99</f>
        <v>#DIV/0!</v>
      </c>
      <c r="F98" s="88" t="e">
        <f t="shared" si="5"/>
        <v>#DIV/0!</v>
      </c>
      <c r="G98" s="88" t="e">
        <f t="shared" si="6"/>
        <v>#DIV/0!</v>
      </c>
      <c r="H98" s="87" t="e">
        <f t="shared" si="7"/>
        <v>#DIV/0!</v>
      </c>
      <c r="I98" s="90" t="str">
        <f>IF(OR(COUNT(Calculations!BP99:BY99)&lt;3,COUNT(Calculations!BZ99:CI99)&lt;3),"N/A",IF(ISERROR(TTEST(Calculations!BP99:BY99,Calculations!BZ99:CI99,2,2)),"N/A",TTEST(Calculations!BP99:BY99,Calculations!BZ99:CI99,2,2)))</f>
        <v>N/A</v>
      </c>
      <c r="J98" s="87" t="e">
        <f t="shared" si="4"/>
        <v>#DIV/0!</v>
      </c>
      <c r="K98" s="91" t="e">
        <f>IF(AND('Test Sample Data'!N98&gt;=35,'Control Sample Data'!N98&gt;=35),"Type 3",IF(AND('Test Sample Data'!N98&gt;=30,'Control Sample Data'!N98&gt;=30,OR(I98&gt;=0.05,I98="N/A")),"Type 2",IF(OR(AND('Test Sample Data'!N98&gt;=30,'Control Sample Data'!N98&lt;=30),AND('Test Sample Data'!N98&lt;=30,'Control Sample Data'!N98&gt;=30)),"Type 1","OKAY")))</f>
        <v>#DIV/0!</v>
      </c>
    </row>
    <row r="99" spans="1:11" ht="12.75" customHeight="1">
      <c r="A99" s="92" t="s">
        <v>378</v>
      </c>
      <c r="B99" s="93" t="str">
        <f>'Gene Table'!D99</f>
        <v>NM_000376</v>
      </c>
      <c r="C99" s="86" t="s">
        <v>9</v>
      </c>
      <c r="D99" s="87" t="e">
        <f>Calculations!BN100</f>
        <v>#DIV/0!</v>
      </c>
      <c r="E99" s="87" t="e">
        <f>Calculations!BO100</f>
        <v>#DIV/0!</v>
      </c>
      <c r="F99" s="88" t="e">
        <f aca="true" t="shared" si="8" ref="F99:F154">2^-D99</f>
        <v>#DIV/0!</v>
      </c>
      <c r="G99" s="88" t="e">
        <f aca="true" t="shared" si="9" ref="G99:G154">2^-E99</f>
        <v>#DIV/0!</v>
      </c>
      <c r="H99" s="87" t="e">
        <f aca="true" t="shared" si="10" ref="H99:H154">F99/G99</f>
        <v>#DIV/0!</v>
      </c>
      <c r="I99" s="90" t="str">
        <f>IF(OR(COUNT(Calculations!BP100:BY100)&lt;3,COUNT(Calculations!BZ100:CI100)&lt;3),"N/A",IF(ISERROR(TTEST(Calculations!BP100:BY100,Calculations!BZ100:CI100,2,2)),"N/A",TTEST(Calculations!BP100:BY100,Calculations!BZ100:CI100,2,2)))</f>
        <v>N/A</v>
      </c>
      <c r="J99" s="87" t="e">
        <f aca="true" t="shared" si="11" ref="J99:J154">IF(H99&gt;1,H99,-1/H99)</f>
        <v>#DIV/0!</v>
      </c>
      <c r="K99" s="91" t="e">
        <f>IF(AND('Test Sample Data'!N99&gt;=35,'Control Sample Data'!N99&gt;=35),"Type 3",IF(AND('Test Sample Data'!N99&gt;=30,'Control Sample Data'!N99&gt;=30,OR(I99&gt;=0.05,I99="N/A")),"Type 2",IF(OR(AND('Test Sample Data'!N99&gt;=30,'Control Sample Data'!N99&lt;=30),AND('Test Sample Data'!N99&lt;=30,'Control Sample Data'!N99&gt;=30)),"Type 1","OKAY")))</f>
        <v>#DIV/0!</v>
      </c>
    </row>
    <row r="100" spans="1:11" ht="12.75">
      <c r="A100" s="94"/>
      <c r="B100" s="93" t="str">
        <f>'Gene Table'!D100</f>
        <v>NM_001074</v>
      </c>
      <c r="C100" s="86" t="s">
        <v>13</v>
      </c>
      <c r="D100" s="87" t="e">
        <f>Calculations!BN101</f>
        <v>#DIV/0!</v>
      </c>
      <c r="E100" s="87" t="e">
        <f>Calculations!BO101</f>
        <v>#DIV/0!</v>
      </c>
      <c r="F100" s="88" t="e">
        <f t="shared" si="8"/>
        <v>#DIV/0!</v>
      </c>
      <c r="G100" s="88" t="e">
        <f t="shared" si="9"/>
        <v>#DIV/0!</v>
      </c>
      <c r="H100" s="87" t="e">
        <f t="shared" si="10"/>
        <v>#DIV/0!</v>
      </c>
      <c r="I100" s="90" t="str">
        <f>IF(OR(COUNT(Calculations!BP101:BY101)&lt;3,COUNT(Calculations!BZ101:CI101)&lt;3),"N/A",IF(ISERROR(TTEST(Calculations!BP101:BY101,Calculations!BZ101:CI101,2,2)),"N/A",TTEST(Calculations!BP101:BY101,Calculations!BZ101:CI101,2,2)))</f>
        <v>N/A</v>
      </c>
      <c r="J100" s="87" t="e">
        <f t="shared" si="11"/>
        <v>#DIV/0!</v>
      </c>
      <c r="K100" s="91" t="e">
        <f>IF(AND('Test Sample Data'!N100&gt;=35,'Control Sample Data'!N100&gt;=35),"Type 3",IF(AND('Test Sample Data'!N100&gt;=30,'Control Sample Data'!N100&gt;=30,OR(I100&gt;=0.05,I100="N/A")),"Type 2",IF(OR(AND('Test Sample Data'!N100&gt;=30,'Control Sample Data'!N100&lt;=30),AND('Test Sample Data'!N100&lt;=30,'Control Sample Data'!N100&gt;=30)),"Type 1","OKAY")))</f>
        <v>#DIV/0!</v>
      </c>
    </row>
    <row r="101" spans="1:11" ht="12.75">
      <c r="A101" s="94"/>
      <c r="B101" s="93" t="str">
        <f>'Gene Table'!D101</f>
        <v>NM_000716</v>
      </c>
      <c r="C101" s="86" t="s">
        <v>17</v>
      </c>
      <c r="D101" s="87" t="e">
        <f>Calculations!BN102</f>
        <v>#DIV/0!</v>
      </c>
      <c r="E101" s="87" t="e">
        <f>Calculations!BO102</f>
        <v>#DIV/0!</v>
      </c>
      <c r="F101" s="88" t="e">
        <f t="shared" si="8"/>
        <v>#DIV/0!</v>
      </c>
      <c r="G101" s="88" t="e">
        <f t="shared" si="9"/>
        <v>#DIV/0!</v>
      </c>
      <c r="H101" s="87" t="e">
        <f t="shared" si="10"/>
        <v>#DIV/0!</v>
      </c>
      <c r="I101" s="90" t="str">
        <f>IF(OR(COUNT(Calculations!BP102:BY102)&lt;3,COUNT(Calculations!BZ102:CI102)&lt;3),"N/A",IF(ISERROR(TTEST(Calculations!BP102:BY102,Calculations!BZ102:CI102,2,2)),"N/A",TTEST(Calculations!BP102:BY102,Calculations!BZ102:CI102,2,2)))</f>
        <v>N/A</v>
      </c>
      <c r="J101" s="87" t="e">
        <f t="shared" si="11"/>
        <v>#DIV/0!</v>
      </c>
      <c r="K101" s="91" t="e">
        <f>IF(AND('Test Sample Data'!N101&gt;=35,'Control Sample Data'!N101&gt;=35),"Type 3",IF(AND('Test Sample Data'!N101&gt;=30,'Control Sample Data'!N101&gt;=30,OR(I101&gt;=0.05,I101="N/A")),"Type 2",IF(OR(AND('Test Sample Data'!N101&gt;=30,'Control Sample Data'!N101&lt;=30),AND('Test Sample Data'!N101&lt;=30,'Control Sample Data'!N101&gt;=30)),"Type 1","OKAY")))</f>
        <v>#DIV/0!</v>
      </c>
    </row>
    <row r="102" spans="1:11" ht="12.75">
      <c r="A102" s="94"/>
      <c r="B102" s="93" t="str">
        <f>'Gene Table'!D102</f>
        <v>NM_007118</v>
      </c>
      <c r="C102" s="86" t="s">
        <v>21</v>
      </c>
      <c r="D102" s="87" t="e">
        <f>Calculations!BN103</f>
        <v>#DIV/0!</v>
      </c>
      <c r="E102" s="87" t="e">
        <f>Calculations!BO103</f>
        <v>#DIV/0!</v>
      </c>
      <c r="F102" s="88" t="e">
        <f t="shared" si="8"/>
        <v>#DIV/0!</v>
      </c>
      <c r="G102" s="88" t="e">
        <f t="shared" si="9"/>
        <v>#DIV/0!</v>
      </c>
      <c r="H102" s="87" t="e">
        <f t="shared" si="10"/>
        <v>#DIV/0!</v>
      </c>
      <c r="I102" s="90" t="str">
        <f>IF(OR(COUNT(Calculations!BP103:BY103)&lt;3,COUNT(Calculations!BZ103:CI103)&lt;3),"N/A",IF(ISERROR(TTEST(Calculations!BP103:BY103,Calculations!BZ103:CI103,2,2)),"N/A",TTEST(Calculations!BP103:BY103,Calculations!BZ103:CI103,2,2)))</f>
        <v>N/A</v>
      </c>
      <c r="J102" s="87" t="e">
        <f t="shared" si="11"/>
        <v>#DIV/0!</v>
      </c>
      <c r="K102" s="91" t="e">
        <f>IF(AND('Test Sample Data'!N102&gt;=35,'Control Sample Data'!N102&gt;=35),"Type 3",IF(AND('Test Sample Data'!N102&gt;=30,'Control Sample Data'!N102&gt;=30,OR(I102&gt;=0.05,I102="N/A")),"Type 2",IF(OR(AND('Test Sample Data'!N102&gt;=30,'Control Sample Data'!N102&lt;=30),AND('Test Sample Data'!N102&lt;=30,'Control Sample Data'!N102&gt;=30)),"Type 1","OKAY")))</f>
        <v>#DIV/0!</v>
      </c>
    </row>
    <row r="103" spans="1:11" ht="12.75">
      <c r="A103" s="94"/>
      <c r="B103" s="93" t="str">
        <f>'Gene Table'!D103</f>
        <v>NM_004620</v>
      </c>
      <c r="C103" s="86" t="s">
        <v>25</v>
      </c>
      <c r="D103" s="87" t="e">
        <f>Calculations!BN104</f>
        <v>#DIV/0!</v>
      </c>
      <c r="E103" s="87" t="e">
        <f>Calculations!BO104</f>
        <v>#DIV/0!</v>
      </c>
      <c r="F103" s="88" t="e">
        <f t="shared" si="8"/>
        <v>#DIV/0!</v>
      </c>
      <c r="G103" s="88" t="e">
        <f t="shared" si="9"/>
        <v>#DIV/0!</v>
      </c>
      <c r="H103" s="87" t="e">
        <f t="shared" si="10"/>
        <v>#DIV/0!</v>
      </c>
      <c r="I103" s="90" t="str">
        <f>IF(OR(COUNT(Calculations!BP104:BY104)&lt;3,COUNT(Calculations!BZ104:CI104)&lt;3),"N/A",IF(ISERROR(TTEST(Calculations!BP104:BY104,Calculations!BZ104:CI104,2,2)),"N/A",TTEST(Calculations!BP104:BY104,Calculations!BZ104:CI104,2,2)))</f>
        <v>N/A</v>
      </c>
      <c r="J103" s="87" t="e">
        <f t="shared" si="11"/>
        <v>#DIV/0!</v>
      </c>
      <c r="K103" s="91" t="e">
        <f>IF(AND('Test Sample Data'!N103&gt;=35,'Control Sample Data'!N103&gt;=35),"Type 3",IF(AND('Test Sample Data'!N103&gt;=30,'Control Sample Data'!N103&gt;=30,OR(I103&gt;=0.05,I103="N/A")),"Type 2",IF(OR(AND('Test Sample Data'!N103&gt;=30,'Control Sample Data'!N103&lt;=30),AND('Test Sample Data'!N103&lt;=30,'Control Sample Data'!N103&gt;=30)),"Type 1","OKAY")))</f>
        <v>#DIV/0!</v>
      </c>
    </row>
    <row r="104" spans="1:11" ht="12.75">
      <c r="A104" s="94"/>
      <c r="B104" s="93" t="str">
        <f>'Gene Table'!D104</f>
        <v>NM_003273</v>
      </c>
      <c r="C104" s="86" t="s">
        <v>29</v>
      </c>
      <c r="D104" s="87" t="e">
        <f>Calculations!BN105</f>
        <v>#DIV/0!</v>
      </c>
      <c r="E104" s="87" t="e">
        <f>Calculations!BO105</f>
        <v>#DIV/0!</v>
      </c>
      <c r="F104" s="88" t="e">
        <f t="shared" si="8"/>
        <v>#DIV/0!</v>
      </c>
      <c r="G104" s="88" t="e">
        <f t="shared" si="9"/>
        <v>#DIV/0!</v>
      </c>
      <c r="H104" s="87" t="e">
        <f t="shared" si="10"/>
        <v>#DIV/0!</v>
      </c>
      <c r="I104" s="90" t="str">
        <f>IF(OR(COUNT(Calculations!BP105:BY105)&lt;3,COUNT(Calculations!BZ105:CI105)&lt;3),"N/A",IF(ISERROR(TTEST(Calculations!BP105:BY105,Calculations!BZ105:CI105,2,2)),"N/A",TTEST(Calculations!BP105:BY105,Calculations!BZ105:CI105,2,2)))</f>
        <v>N/A</v>
      </c>
      <c r="J104" s="87" t="e">
        <f t="shared" si="11"/>
        <v>#DIV/0!</v>
      </c>
      <c r="K104" s="91" t="e">
        <f>IF(AND('Test Sample Data'!N104&gt;=35,'Control Sample Data'!N104&gt;=35),"Type 3",IF(AND('Test Sample Data'!N104&gt;=30,'Control Sample Data'!N104&gt;=30,OR(I104&gt;=0.05,I104="N/A")),"Type 2",IF(OR(AND('Test Sample Data'!N104&gt;=30,'Control Sample Data'!N104&lt;=30),AND('Test Sample Data'!N104&lt;=30,'Control Sample Data'!N104&gt;=30)),"Type 1","OKAY")))</f>
        <v>#DIV/0!</v>
      </c>
    </row>
    <row r="105" spans="1:11" ht="12.75">
      <c r="A105" s="94"/>
      <c r="B105" s="93" t="str">
        <f>'Gene Table'!D105</f>
        <v>NM_001042454</v>
      </c>
      <c r="C105" s="86" t="s">
        <v>33</v>
      </c>
      <c r="D105" s="87" t="e">
        <f>Calculations!BN106</f>
        <v>#DIV/0!</v>
      </c>
      <c r="E105" s="87" t="e">
        <f>Calculations!BO106</f>
        <v>#DIV/0!</v>
      </c>
      <c r="F105" s="88" t="e">
        <f t="shared" si="8"/>
        <v>#DIV/0!</v>
      </c>
      <c r="G105" s="88" t="e">
        <f t="shared" si="9"/>
        <v>#DIV/0!</v>
      </c>
      <c r="H105" s="87" t="e">
        <f t="shared" si="10"/>
        <v>#DIV/0!</v>
      </c>
      <c r="I105" s="90" t="str">
        <f>IF(OR(COUNT(Calculations!BP106:BY106)&lt;3,COUNT(Calculations!BZ106:CI106)&lt;3),"N/A",IF(ISERROR(TTEST(Calculations!BP106:BY106,Calculations!BZ106:CI106,2,2)),"N/A",TTEST(Calculations!BP106:BY106,Calculations!BZ106:CI106,2,2)))</f>
        <v>N/A</v>
      </c>
      <c r="J105" s="87" t="e">
        <f t="shared" si="11"/>
        <v>#DIV/0!</v>
      </c>
      <c r="K105" s="91" t="e">
        <f>IF(AND('Test Sample Data'!N105&gt;=35,'Control Sample Data'!N105&gt;=35),"Type 3",IF(AND('Test Sample Data'!N105&gt;=30,'Control Sample Data'!N105&gt;=30,OR(I105&gt;=0.05,I105="N/A")),"Type 2",IF(OR(AND('Test Sample Data'!N105&gt;=30,'Control Sample Data'!N105&lt;=30),AND('Test Sample Data'!N105&lt;=30,'Control Sample Data'!N105&gt;=30)),"Type 1","OKAY")))</f>
        <v>#DIV/0!</v>
      </c>
    </row>
    <row r="106" spans="1:11" ht="12.75">
      <c r="A106" s="94"/>
      <c r="B106" s="93" t="str">
        <f>'Gene Table'!D106</f>
        <v>NM_005652</v>
      </c>
      <c r="C106" s="86" t="s">
        <v>37</v>
      </c>
      <c r="D106" s="87" t="e">
        <f>Calculations!BN107</f>
        <v>#DIV/0!</v>
      </c>
      <c r="E106" s="87" t="e">
        <f>Calculations!BO107</f>
        <v>#DIV/0!</v>
      </c>
      <c r="F106" s="88" t="e">
        <f t="shared" si="8"/>
        <v>#DIV/0!</v>
      </c>
      <c r="G106" s="88" t="e">
        <f t="shared" si="9"/>
        <v>#DIV/0!</v>
      </c>
      <c r="H106" s="87" t="e">
        <f t="shared" si="10"/>
        <v>#DIV/0!</v>
      </c>
      <c r="I106" s="90" t="str">
        <f>IF(OR(COUNT(Calculations!BP107:BY107)&lt;3,COUNT(Calculations!BZ107:CI107)&lt;3),"N/A",IF(ISERROR(TTEST(Calculations!BP107:BY107,Calculations!BZ107:CI107,2,2)),"N/A",TTEST(Calculations!BP107:BY107,Calculations!BZ107:CI107,2,2)))</f>
        <v>N/A</v>
      </c>
      <c r="J106" s="87" t="e">
        <f t="shared" si="11"/>
        <v>#DIV/0!</v>
      </c>
      <c r="K106" s="91" t="e">
        <f>IF(AND('Test Sample Data'!N106&gt;=35,'Control Sample Data'!N106&gt;=35),"Type 3",IF(AND('Test Sample Data'!N106&gt;=30,'Control Sample Data'!N106&gt;=30,OR(I106&gt;=0.05,I106="N/A")),"Type 2",IF(OR(AND('Test Sample Data'!N106&gt;=30,'Control Sample Data'!N106&lt;=30),AND('Test Sample Data'!N106&lt;=30,'Control Sample Data'!N106&gt;=30)),"Type 1","OKAY")))</f>
        <v>#DIV/0!</v>
      </c>
    </row>
    <row r="107" spans="1:11" ht="12.75">
      <c r="A107" s="94"/>
      <c r="B107" s="93" t="str">
        <f>'Gene Table'!D107</f>
        <v>NM_003218</v>
      </c>
      <c r="C107" s="86" t="s">
        <v>41</v>
      </c>
      <c r="D107" s="87" t="e">
        <f>Calculations!BN108</f>
        <v>#DIV/0!</v>
      </c>
      <c r="E107" s="87" t="e">
        <f>Calculations!BO108</f>
        <v>#DIV/0!</v>
      </c>
      <c r="F107" s="88" t="e">
        <f t="shared" si="8"/>
        <v>#DIV/0!</v>
      </c>
      <c r="G107" s="88" t="e">
        <f t="shared" si="9"/>
        <v>#DIV/0!</v>
      </c>
      <c r="H107" s="87" t="e">
        <f t="shared" si="10"/>
        <v>#DIV/0!</v>
      </c>
      <c r="I107" s="90" t="str">
        <f>IF(OR(COUNT(Calculations!BP108:BY108)&lt;3,COUNT(Calculations!BZ108:CI108)&lt;3),"N/A",IF(ISERROR(TTEST(Calculations!BP108:BY108,Calculations!BZ108:CI108,2,2)),"N/A",TTEST(Calculations!BP108:BY108,Calculations!BZ108:CI108,2,2)))</f>
        <v>N/A</v>
      </c>
      <c r="J107" s="87" t="e">
        <f t="shared" si="11"/>
        <v>#DIV/0!</v>
      </c>
      <c r="K107" s="91" t="e">
        <f>IF(AND('Test Sample Data'!N107&gt;=35,'Control Sample Data'!N107&gt;=35),"Type 3",IF(AND('Test Sample Data'!N107&gt;=30,'Control Sample Data'!N107&gt;=30,OR(I107&gt;=0.05,I107="N/A")),"Type 2",IF(OR(AND('Test Sample Data'!N107&gt;=30,'Control Sample Data'!N107&lt;=30),AND('Test Sample Data'!N107&lt;=30,'Control Sample Data'!N107&gt;=30)),"Type 1","OKAY")))</f>
        <v>#DIV/0!</v>
      </c>
    </row>
    <row r="108" spans="1:11" ht="12.75">
      <c r="A108" s="94"/>
      <c r="B108" s="93" t="str">
        <f>'Gene Table'!D108</f>
        <v>NM_003150</v>
      </c>
      <c r="C108" s="86" t="s">
        <v>45</v>
      </c>
      <c r="D108" s="87" t="e">
        <f>Calculations!BN109</f>
        <v>#DIV/0!</v>
      </c>
      <c r="E108" s="87" t="e">
        <f>Calculations!BO109</f>
        <v>#DIV/0!</v>
      </c>
      <c r="F108" s="88" t="e">
        <f t="shared" si="8"/>
        <v>#DIV/0!</v>
      </c>
      <c r="G108" s="88" t="e">
        <f t="shared" si="9"/>
        <v>#DIV/0!</v>
      </c>
      <c r="H108" s="87" t="e">
        <f t="shared" si="10"/>
        <v>#DIV/0!</v>
      </c>
      <c r="I108" s="90" t="str">
        <f>IF(OR(COUNT(Calculations!BP109:BY109)&lt;3,COUNT(Calculations!BZ109:CI109)&lt;3),"N/A",IF(ISERROR(TTEST(Calculations!BP109:BY109,Calculations!BZ109:CI109,2,2)),"N/A",TTEST(Calculations!BP109:BY109,Calculations!BZ109:CI109,2,2)))</f>
        <v>N/A</v>
      </c>
      <c r="J108" s="87" t="e">
        <f t="shared" si="11"/>
        <v>#DIV/0!</v>
      </c>
      <c r="K108" s="91" t="e">
        <f>IF(AND('Test Sample Data'!N108&gt;=35,'Control Sample Data'!N108&gt;=35),"Type 3",IF(AND('Test Sample Data'!N108&gt;=30,'Control Sample Data'!N108&gt;=30,OR(I108&gt;=0.05,I108="N/A")),"Type 2",IF(OR(AND('Test Sample Data'!N108&gt;=30,'Control Sample Data'!N108&lt;=30),AND('Test Sample Data'!N108&lt;=30,'Control Sample Data'!N108&gt;=30)),"Type 1","OKAY")))</f>
        <v>#DIV/0!</v>
      </c>
    </row>
    <row r="109" spans="1:11" ht="12.75">
      <c r="A109" s="94"/>
      <c r="B109" s="93" t="str">
        <f>'Gene Table'!D109</f>
        <v>NM_007315</v>
      </c>
      <c r="C109" s="86" t="s">
        <v>49</v>
      </c>
      <c r="D109" s="87" t="e">
        <f>Calculations!BN110</f>
        <v>#DIV/0!</v>
      </c>
      <c r="E109" s="87" t="e">
        <f>Calculations!BO110</f>
        <v>#DIV/0!</v>
      </c>
      <c r="F109" s="88" t="e">
        <f t="shared" si="8"/>
        <v>#DIV/0!</v>
      </c>
      <c r="G109" s="88" t="e">
        <f t="shared" si="9"/>
        <v>#DIV/0!</v>
      </c>
      <c r="H109" s="87" t="e">
        <f t="shared" si="10"/>
        <v>#DIV/0!</v>
      </c>
      <c r="I109" s="90" t="str">
        <f>IF(OR(COUNT(Calculations!BP110:BY110)&lt;3,COUNT(Calculations!BZ110:CI110)&lt;3),"N/A",IF(ISERROR(TTEST(Calculations!BP110:BY110,Calculations!BZ110:CI110,2,2)),"N/A",TTEST(Calculations!BP110:BY110,Calculations!BZ110:CI110,2,2)))</f>
        <v>N/A</v>
      </c>
      <c r="J109" s="87" t="e">
        <f t="shared" si="11"/>
        <v>#DIV/0!</v>
      </c>
      <c r="K109" s="91" t="e">
        <f>IF(AND('Test Sample Data'!N109&gt;=35,'Control Sample Data'!N109&gt;=35),"Type 3",IF(AND('Test Sample Data'!N109&gt;=30,'Control Sample Data'!N109&gt;=30,OR(I109&gt;=0.05,I109="N/A")),"Type 2",IF(OR(AND('Test Sample Data'!N109&gt;=30,'Control Sample Data'!N109&lt;=30),AND('Test Sample Data'!N109&lt;=30,'Control Sample Data'!N109&gt;=30)),"Type 1","OKAY")))</f>
        <v>#DIV/0!</v>
      </c>
    </row>
    <row r="110" spans="1:11" ht="12.75">
      <c r="A110" s="94"/>
      <c r="B110" s="93" t="str">
        <f>'Gene Table'!D110</f>
        <v>NM_004333</v>
      </c>
      <c r="C110" s="86" t="s">
        <v>53</v>
      </c>
      <c r="D110" s="87" t="e">
        <f>Calculations!BN111</f>
        <v>#DIV/0!</v>
      </c>
      <c r="E110" s="87" t="e">
        <f>Calculations!BO111</f>
        <v>#DIV/0!</v>
      </c>
      <c r="F110" s="88" t="e">
        <f t="shared" si="8"/>
        <v>#DIV/0!</v>
      </c>
      <c r="G110" s="88" t="e">
        <f t="shared" si="9"/>
        <v>#DIV/0!</v>
      </c>
      <c r="H110" s="87" t="e">
        <f t="shared" si="10"/>
        <v>#DIV/0!</v>
      </c>
      <c r="I110" s="90" t="str">
        <f>IF(OR(COUNT(Calculations!BP111:BY111)&lt;3,COUNT(Calculations!BZ111:CI111)&lt;3),"N/A",IF(ISERROR(TTEST(Calculations!BP111:BY111,Calculations!BZ111:CI111,2,2)),"N/A",TTEST(Calculations!BP111:BY111,Calculations!BZ111:CI111,2,2)))</f>
        <v>N/A</v>
      </c>
      <c r="J110" s="87" t="e">
        <f t="shared" si="11"/>
        <v>#DIV/0!</v>
      </c>
      <c r="K110" s="91" t="e">
        <f>IF(AND('Test Sample Data'!N110&gt;=35,'Control Sample Data'!N110&gt;=35),"Type 3",IF(AND('Test Sample Data'!N110&gt;=30,'Control Sample Data'!N110&gt;=30,OR(I110&gt;=0.05,I110="N/A")),"Type 2",IF(OR(AND('Test Sample Data'!N110&gt;=30,'Control Sample Data'!N110&lt;=30),AND('Test Sample Data'!N110&lt;=30,'Control Sample Data'!N110&gt;=30)),"Type 1","OKAY")))</f>
        <v>#DIV/0!</v>
      </c>
    </row>
    <row r="111" spans="1:11" ht="12.75">
      <c r="A111" s="94"/>
      <c r="B111" s="93" t="str">
        <f>'Gene Table'!D111</f>
        <v>NM_004599</v>
      </c>
      <c r="C111" s="86" t="s">
        <v>57</v>
      </c>
      <c r="D111" s="87" t="e">
        <f>Calculations!BN112</f>
        <v>#DIV/0!</v>
      </c>
      <c r="E111" s="87" t="e">
        <f>Calculations!BO112</f>
        <v>#DIV/0!</v>
      </c>
      <c r="F111" s="88" t="e">
        <f t="shared" si="8"/>
        <v>#DIV/0!</v>
      </c>
      <c r="G111" s="88" t="e">
        <f t="shared" si="9"/>
        <v>#DIV/0!</v>
      </c>
      <c r="H111" s="87" t="e">
        <f t="shared" si="10"/>
        <v>#DIV/0!</v>
      </c>
      <c r="I111" s="90" t="str">
        <f>IF(OR(COUNT(Calculations!BP112:BY112)&lt;3,COUNT(Calculations!BZ112:CI112)&lt;3),"N/A",IF(ISERROR(TTEST(Calculations!BP112:BY112,Calculations!BZ112:CI112,2,2)),"N/A",TTEST(Calculations!BP112:BY112,Calculations!BZ112:CI112,2,2)))</f>
        <v>N/A</v>
      </c>
      <c r="J111" s="87" t="e">
        <f t="shared" si="11"/>
        <v>#DIV/0!</v>
      </c>
      <c r="K111" s="91" t="e">
        <f>IF(AND('Test Sample Data'!N111&gt;=35,'Control Sample Data'!N111&gt;=35),"Type 3",IF(AND('Test Sample Data'!N111&gt;=30,'Control Sample Data'!N111&gt;=30,OR(I111&gt;=0.05,I111="N/A")),"Type 2",IF(OR(AND('Test Sample Data'!N111&gt;=30,'Control Sample Data'!N111&lt;=30),AND('Test Sample Data'!N111&lt;=30,'Control Sample Data'!N111&gt;=30)),"Type 1","OKAY")))</f>
        <v>#DIV/0!</v>
      </c>
    </row>
    <row r="112" spans="1:11" ht="12.75">
      <c r="A112" s="94"/>
      <c r="B112" s="93" t="str">
        <f>'Gene Table'!D112</f>
        <v>NM_005989</v>
      </c>
      <c r="C112" s="86" t="s">
        <v>61</v>
      </c>
      <c r="D112" s="87" t="e">
        <f>Calculations!BN113</f>
        <v>#DIV/0!</v>
      </c>
      <c r="E112" s="87" t="e">
        <f>Calculations!BO113</f>
        <v>#DIV/0!</v>
      </c>
      <c r="F112" s="88" t="e">
        <f t="shared" si="8"/>
        <v>#DIV/0!</v>
      </c>
      <c r="G112" s="88" t="e">
        <f t="shared" si="9"/>
        <v>#DIV/0!</v>
      </c>
      <c r="H112" s="87" t="e">
        <f t="shared" si="10"/>
        <v>#DIV/0!</v>
      </c>
      <c r="I112" s="90" t="str">
        <f>IF(OR(COUNT(Calculations!BP113:BY113)&lt;3,COUNT(Calculations!BZ113:CI113)&lt;3),"N/A",IF(ISERROR(TTEST(Calculations!BP113:BY113,Calculations!BZ113:CI113,2,2)),"N/A",TTEST(Calculations!BP113:BY113,Calculations!BZ113:CI113,2,2)))</f>
        <v>N/A</v>
      </c>
      <c r="J112" s="87" t="e">
        <f t="shared" si="11"/>
        <v>#DIV/0!</v>
      </c>
      <c r="K112" s="91" t="e">
        <f>IF(AND('Test Sample Data'!N112&gt;=35,'Control Sample Data'!N112&gt;=35),"Type 3",IF(AND('Test Sample Data'!N112&gt;=30,'Control Sample Data'!N112&gt;=30,OR(I112&gt;=0.05,I112="N/A")),"Type 2",IF(OR(AND('Test Sample Data'!N112&gt;=30,'Control Sample Data'!N112&lt;=30),AND('Test Sample Data'!N112&lt;=30,'Control Sample Data'!N112&gt;=30)),"Type 1","OKAY")))</f>
        <v>#DIV/0!</v>
      </c>
    </row>
    <row r="113" spans="1:11" ht="12.75">
      <c r="A113" s="94"/>
      <c r="B113" s="93" t="str">
        <f>'Gene Table'!D113</f>
        <v>NM_003118</v>
      </c>
      <c r="C113" s="86" t="s">
        <v>65</v>
      </c>
      <c r="D113" s="87" t="e">
        <f>Calculations!BN114</f>
        <v>#DIV/0!</v>
      </c>
      <c r="E113" s="87" t="e">
        <f>Calculations!BO114</f>
        <v>#DIV/0!</v>
      </c>
      <c r="F113" s="88" t="e">
        <f t="shared" si="8"/>
        <v>#DIV/0!</v>
      </c>
      <c r="G113" s="88" t="e">
        <f t="shared" si="9"/>
        <v>#DIV/0!</v>
      </c>
      <c r="H113" s="87" t="e">
        <f t="shared" si="10"/>
        <v>#DIV/0!</v>
      </c>
      <c r="I113" s="90" t="str">
        <f>IF(OR(COUNT(Calculations!BP114:BY114)&lt;3,COUNT(Calculations!BZ114:CI114)&lt;3),"N/A",IF(ISERROR(TTEST(Calculations!BP114:BY114,Calculations!BZ114:CI114,2,2)),"N/A",TTEST(Calculations!BP114:BY114,Calculations!BZ114:CI114,2,2)))</f>
        <v>N/A</v>
      </c>
      <c r="J113" s="87" t="e">
        <f t="shared" si="11"/>
        <v>#DIV/0!</v>
      </c>
      <c r="K113" s="91" t="e">
        <f>IF(AND('Test Sample Data'!N113&gt;=35,'Control Sample Data'!N113&gt;=35),"Type 3",IF(AND('Test Sample Data'!N113&gt;=30,'Control Sample Data'!N113&gt;=30,OR(I113&gt;=0.05,I113="N/A")),"Type 2",IF(OR(AND('Test Sample Data'!N113&gt;=30,'Control Sample Data'!N113&lt;=30),AND('Test Sample Data'!N113&lt;=30,'Control Sample Data'!N113&gt;=30)),"Type 1","OKAY")))</f>
        <v>#DIV/0!</v>
      </c>
    </row>
    <row r="114" spans="1:11" ht="12.75">
      <c r="A114" s="94"/>
      <c r="B114" s="93" t="str">
        <f>'Gene Table'!D114</f>
        <v>NM_003113</v>
      </c>
      <c r="C114" s="86" t="s">
        <v>69</v>
      </c>
      <c r="D114" s="87" t="e">
        <f>Calculations!BN115</f>
        <v>#DIV/0!</v>
      </c>
      <c r="E114" s="87" t="e">
        <f>Calculations!BO115</f>
        <v>#DIV/0!</v>
      </c>
      <c r="F114" s="88" t="e">
        <f t="shared" si="8"/>
        <v>#DIV/0!</v>
      </c>
      <c r="G114" s="88" t="e">
        <f t="shared" si="9"/>
        <v>#DIV/0!</v>
      </c>
      <c r="H114" s="87" t="e">
        <f t="shared" si="10"/>
        <v>#DIV/0!</v>
      </c>
      <c r="I114" s="90" t="str">
        <f>IF(OR(COUNT(Calculations!BP115:BY115)&lt;3,COUNT(Calculations!BZ115:CI115)&lt;3),"N/A",IF(ISERROR(TTEST(Calculations!BP115:BY115,Calculations!BZ115:CI115,2,2)),"N/A",TTEST(Calculations!BP115:BY115,Calculations!BZ115:CI115,2,2)))</f>
        <v>N/A</v>
      </c>
      <c r="J114" s="87" t="e">
        <f t="shared" si="11"/>
        <v>#DIV/0!</v>
      </c>
      <c r="K114" s="91" t="e">
        <f>IF(AND('Test Sample Data'!N114&gt;=35,'Control Sample Data'!N114&gt;=35),"Type 3",IF(AND('Test Sample Data'!N114&gt;=30,'Control Sample Data'!N114&gt;=30,OR(I114&gt;=0.05,I114="N/A")),"Type 2",IF(OR(AND('Test Sample Data'!N114&gt;=30,'Control Sample Data'!N114&lt;=30),AND('Test Sample Data'!N114&lt;=30,'Control Sample Data'!N114&gt;=30)),"Type 1","OKAY")))</f>
        <v>#DIV/0!</v>
      </c>
    </row>
    <row r="115" spans="1:11" ht="12.75">
      <c r="A115" s="94"/>
      <c r="B115" s="93" t="str">
        <f>'Gene Table'!D115</f>
        <v>NM_003062</v>
      </c>
      <c r="C115" s="86" t="s">
        <v>73</v>
      </c>
      <c r="D115" s="87" t="e">
        <f>Calculations!BN116</f>
        <v>#DIV/0!</v>
      </c>
      <c r="E115" s="87" t="e">
        <f>Calculations!BO116</f>
        <v>#DIV/0!</v>
      </c>
      <c r="F115" s="88" t="e">
        <f t="shared" si="8"/>
        <v>#DIV/0!</v>
      </c>
      <c r="G115" s="88" t="e">
        <f t="shared" si="9"/>
        <v>#DIV/0!</v>
      </c>
      <c r="H115" s="87" t="e">
        <f t="shared" si="10"/>
        <v>#DIV/0!</v>
      </c>
      <c r="I115" s="90" t="str">
        <f>IF(OR(COUNT(Calculations!BP116:BY116)&lt;3,COUNT(Calculations!BZ116:CI116)&lt;3),"N/A",IF(ISERROR(TTEST(Calculations!BP116:BY116,Calculations!BZ116:CI116,2,2)),"N/A",TTEST(Calculations!BP116:BY116,Calculations!BZ116:CI116,2,2)))</f>
        <v>N/A</v>
      </c>
      <c r="J115" s="87" t="e">
        <f t="shared" si="11"/>
        <v>#DIV/0!</v>
      </c>
      <c r="K115" s="91" t="e">
        <f>IF(AND('Test Sample Data'!N115&gt;=35,'Control Sample Data'!N115&gt;=35),"Type 3",IF(AND('Test Sample Data'!N115&gt;=30,'Control Sample Data'!N115&gt;=30,OR(I115&gt;=0.05,I115="N/A")),"Type 2",IF(OR(AND('Test Sample Data'!N115&gt;=30,'Control Sample Data'!N115&lt;=30),AND('Test Sample Data'!N115&lt;=30,'Control Sample Data'!N115&gt;=30)),"Type 1","OKAY")))</f>
        <v>#DIV/0!</v>
      </c>
    </row>
    <row r="116" spans="1:11" ht="12.75">
      <c r="A116" s="94"/>
      <c r="B116" s="93" t="str">
        <f>'Gene Table'!D116</f>
        <v>NM_022743</v>
      </c>
      <c r="C116" s="86" t="s">
        <v>77</v>
      </c>
      <c r="D116" s="87" t="e">
        <f>Calculations!BN117</f>
        <v>#DIV/0!</v>
      </c>
      <c r="E116" s="87" t="e">
        <f>Calculations!BO117</f>
        <v>#DIV/0!</v>
      </c>
      <c r="F116" s="88" t="e">
        <f t="shared" si="8"/>
        <v>#DIV/0!</v>
      </c>
      <c r="G116" s="88" t="e">
        <f t="shared" si="9"/>
        <v>#DIV/0!</v>
      </c>
      <c r="H116" s="87" t="e">
        <f t="shared" si="10"/>
        <v>#DIV/0!</v>
      </c>
      <c r="I116" s="90" t="str">
        <f>IF(OR(COUNT(Calculations!BP117:BY117)&lt;3,COUNT(Calculations!BZ117:CI117)&lt;3),"N/A",IF(ISERROR(TTEST(Calculations!BP117:BY117,Calculations!BZ117:CI117,2,2)),"N/A",TTEST(Calculations!BP117:BY117,Calculations!BZ117:CI117,2,2)))</f>
        <v>N/A</v>
      </c>
      <c r="J116" s="87" t="e">
        <f t="shared" si="11"/>
        <v>#DIV/0!</v>
      </c>
      <c r="K116" s="91" t="e">
        <f>IF(AND('Test Sample Data'!N116&gt;=35,'Control Sample Data'!N116&gt;=35),"Type 3",IF(AND('Test Sample Data'!N116&gt;=30,'Control Sample Data'!N116&gt;=30,OR(I116&gt;=0.05,I116="N/A")),"Type 2",IF(OR(AND('Test Sample Data'!N116&gt;=30,'Control Sample Data'!N116&lt;=30),AND('Test Sample Data'!N116&lt;=30,'Control Sample Data'!N116&gt;=30)),"Type 1","OKAY")))</f>
        <v>#DIV/0!</v>
      </c>
    </row>
    <row r="117" spans="1:11" ht="12.75">
      <c r="A117" s="94"/>
      <c r="B117" s="93" t="str">
        <f>'Gene Table'!D117</f>
        <v>NM_001035511</v>
      </c>
      <c r="C117" s="86" t="s">
        <v>81</v>
      </c>
      <c r="D117" s="87" t="e">
        <f>Calculations!BN118</f>
        <v>#DIV/0!</v>
      </c>
      <c r="E117" s="87" t="e">
        <f>Calculations!BO118</f>
        <v>#DIV/0!</v>
      </c>
      <c r="F117" s="88" t="e">
        <f t="shared" si="8"/>
        <v>#DIV/0!</v>
      </c>
      <c r="G117" s="88" t="e">
        <f t="shared" si="9"/>
        <v>#DIV/0!</v>
      </c>
      <c r="H117" s="87" t="e">
        <f t="shared" si="10"/>
        <v>#DIV/0!</v>
      </c>
      <c r="I117" s="90" t="str">
        <f>IF(OR(COUNT(Calculations!BP118:BY118)&lt;3,COUNT(Calculations!BZ118:CI118)&lt;3),"N/A",IF(ISERROR(TTEST(Calculations!BP118:BY118,Calculations!BZ118:CI118,2,2)),"N/A",TTEST(Calculations!BP118:BY118,Calculations!BZ118:CI118,2,2)))</f>
        <v>N/A</v>
      </c>
      <c r="J117" s="87" t="e">
        <f t="shared" si="11"/>
        <v>#DIV/0!</v>
      </c>
      <c r="K117" s="91" t="e">
        <f>IF(AND('Test Sample Data'!N117&gt;=35,'Control Sample Data'!N117&gt;=35),"Type 3",IF(AND('Test Sample Data'!N117&gt;=30,'Control Sample Data'!N117&gt;=30,OR(I117&gt;=0.05,I117="N/A")),"Type 2",IF(OR(AND('Test Sample Data'!N117&gt;=30,'Control Sample Data'!N117&lt;=30),AND('Test Sample Data'!N117&lt;=30,'Control Sample Data'!N117&gt;=30)),"Type 1","OKAY")))</f>
        <v>#DIV/0!</v>
      </c>
    </row>
    <row r="118" spans="1:11" ht="12.75">
      <c r="A118" s="94"/>
      <c r="B118" s="93" t="str">
        <f>'Gene Table'!D118</f>
        <v>NM_002985</v>
      </c>
      <c r="C118" s="86" t="s">
        <v>85</v>
      </c>
      <c r="D118" s="87" t="e">
        <f>Calculations!BN119</f>
        <v>#DIV/0!</v>
      </c>
      <c r="E118" s="87" t="e">
        <f>Calculations!BO119</f>
        <v>#DIV/0!</v>
      </c>
      <c r="F118" s="88" t="e">
        <f t="shared" si="8"/>
        <v>#DIV/0!</v>
      </c>
      <c r="G118" s="88" t="e">
        <f t="shared" si="9"/>
        <v>#DIV/0!</v>
      </c>
      <c r="H118" s="87" t="e">
        <f t="shared" si="10"/>
        <v>#DIV/0!</v>
      </c>
      <c r="I118" s="90" t="str">
        <f>IF(OR(COUNT(Calculations!BP119:BY119)&lt;3,COUNT(Calculations!BZ119:CI119)&lt;3),"N/A",IF(ISERROR(TTEST(Calculations!BP119:BY119,Calculations!BZ119:CI119,2,2)),"N/A",TTEST(Calculations!BP119:BY119,Calculations!BZ119:CI119,2,2)))</f>
        <v>N/A</v>
      </c>
      <c r="J118" s="87" t="e">
        <f t="shared" si="11"/>
        <v>#DIV/0!</v>
      </c>
      <c r="K118" s="91" t="e">
        <f>IF(AND('Test Sample Data'!N118&gt;=35,'Control Sample Data'!N118&gt;=35),"Type 3",IF(AND('Test Sample Data'!N118&gt;=30,'Control Sample Data'!N118&gt;=30,OR(I118&gt;=0.05,I118="N/A")),"Type 2",IF(OR(AND('Test Sample Data'!N118&gt;=30,'Control Sample Data'!N118&lt;=30),AND('Test Sample Data'!N118&lt;=30,'Control Sample Data'!N118&gt;=30)),"Type 1","OKAY")))</f>
        <v>#DIV/0!</v>
      </c>
    </row>
    <row r="119" spans="1:11" ht="12.75">
      <c r="A119" s="94"/>
      <c r="B119" s="93" t="str">
        <f>'Gene Table'!D119</f>
        <v>NM_002982</v>
      </c>
      <c r="C119" s="86" t="s">
        <v>89</v>
      </c>
      <c r="D119" s="87" t="e">
        <f>Calculations!BN120</f>
        <v>#DIV/0!</v>
      </c>
      <c r="E119" s="87" t="e">
        <f>Calculations!BO120</f>
        <v>#DIV/0!</v>
      </c>
      <c r="F119" s="88" t="e">
        <f t="shared" si="8"/>
        <v>#DIV/0!</v>
      </c>
      <c r="G119" s="88" t="e">
        <f t="shared" si="9"/>
        <v>#DIV/0!</v>
      </c>
      <c r="H119" s="87" t="e">
        <f t="shared" si="10"/>
        <v>#DIV/0!</v>
      </c>
      <c r="I119" s="90" t="str">
        <f>IF(OR(COUNT(Calculations!BP120:BY120)&lt;3,COUNT(Calculations!BZ120:CI120)&lt;3),"N/A",IF(ISERROR(TTEST(Calculations!BP120:BY120,Calculations!BZ120:CI120,2,2)),"N/A",TTEST(Calculations!BP120:BY120,Calculations!BZ120:CI120,2,2)))</f>
        <v>N/A</v>
      </c>
      <c r="J119" s="87" t="e">
        <f t="shared" si="11"/>
        <v>#DIV/0!</v>
      </c>
      <c r="K119" s="91" t="e">
        <f>IF(AND('Test Sample Data'!N119&gt;=35,'Control Sample Data'!N119&gt;=35),"Type 3",IF(AND('Test Sample Data'!N119&gt;=30,'Control Sample Data'!N119&gt;=30,OR(I119&gt;=0.05,I119="N/A")),"Type 2",IF(OR(AND('Test Sample Data'!N119&gt;=30,'Control Sample Data'!N119&lt;=30),AND('Test Sample Data'!N119&lt;=30,'Control Sample Data'!N119&gt;=30)),"Type 1","OKAY")))</f>
        <v>#DIV/0!</v>
      </c>
    </row>
    <row r="120" spans="1:11" ht="12.75">
      <c r="A120" s="94"/>
      <c r="B120" s="93" t="str">
        <f>'Gene Table'!D120</f>
        <v>NM_005622</v>
      </c>
      <c r="C120" s="86" t="s">
        <v>93</v>
      </c>
      <c r="D120" s="87" t="e">
        <f>Calculations!BN121</f>
        <v>#DIV/0!</v>
      </c>
      <c r="E120" s="87" t="e">
        <f>Calculations!BO121</f>
        <v>#DIV/0!</v>
      </c>
      <c r="F120" s="88" t="e">
        <f t="shared" si="8"/>
        <v>#DIV/0!</v>
      </c>
      <c r="G120" s="88" t="e">
        <f t="shared" si="9"/>
        <v>#DIV/0!</v>
      </c>
      <c r="H120" s="87" t="e">
        <f t="shared" si="10"/>
        <v>#DIV/0!</v>
      </c>
      <c r="I120" s="90" t="str">
        <f>IF(OR(COUNT(Calculations!BP121:BY121)&lt;3,COUNT(Calculations!BZ121:CI121)&lt;3),"N/A",IF(ISERROR(TTEST(Calculations!BP121:BY121,Calculations!BZ121:CI121,2,2)),"N/A",TTEST(Calculations!BP121:BY121,Calculations!BZ121:CI121,2,2)))</f>
        <v>N/A</v>
      </c>
      <c r="J120" s="87" t="e">
        <f t="shared" si="11"/>
        <v>#DIV/0!</v>
      </c>
      <c r="K120" s="91" t="e">
        <f>IF(AND('Test Sample Data'!N120&gt;=35,'Control Sample Data'!N120&gt;=35),"Type 3",IF(AND('Test Sample Data'!N120&gt;=30,'Control Sample Data'!N120&gt;=30,OR(I120&gt;=0.05,I120="N/A")),"Type 2",IF(OR(AND('Test Sample Data'!N120&gt;=30,'Control Sample Data'!N120&lt;=30),AND('Test Sample Data'!N120&lt;=30,'Control Sample Data'!N120&gt;=30)),"Type 1","OKAY")))</f>
        <v>#DIV/0!</v>
      </c>
    </row>
    <row r="121" spans="1:11" ht="12.75">
      <c r="A121" s="94"/>
      <c r="B121" s="93" t="str">
        <f>'Gene Table'!D121</f>
        <v>NM_012421</v>
      </c>
      <c r="C121" s="86" t="s">
        <v>97</v>
      </c>
      <c r="D121" s="87" t="e">
        <f>Calculations!BN122</f>
        <v>#DIV/0!</v>
      </c>
      <c r="E121" s="87" t="e">
        <f>Calculations!BO122</f>
        <v>#DIV/0!</v>
      </c>
      <c r="F121" s="88" t="e">
        <f t="shared" si="8"/>
        <v>#DIV/0!</v>
      </c>
      <c r="G121" s="88" t="e">
        <f t="shared" si="9"/>
        <v>#DIV/0!</v>
      </c>
      <c r="H121" s="87" t="e">
        <f t="shared" si="10"/>
        <v>#DIV/0!</v>
      </c>
      <c r="I121" s="90" t="str">
        <f>IF(OR(COUNT(Calculations!BP122:BY122)&lt;3,COUNT(Calculations!BZ122:CI122)&lt;3),"N/A",IF(ISERROR(TTEST(Calculations!BP122:BY122,Calculations!BZ122:CI122,2,2)),"N/A",TTEST(Calculations!BP122:BY122,Calculations!BZ122:CI122,2,2)))</f>
        <v>N/A</v>
      </c>
      <c r="J121" s="87" t="e">
        <f t="shared" si="11"/>
        <v>#DIV/0!</v>
      </c>
      <c r="K121" s="91" t="e">
        <f>IF(AND('Test Sample Data'!N121&gt;=35,'Control Sample Data'!N121&gt;=35),"Type 3",IF(AND('Test Sample Data'!N121&gt;=30,'Control Sample Data'!N121&gt;=30,OR(I121&gt;=0.05,I121="N/A")),"Type 2",IF(OR(AND('Test Sample Data'!N121&gt;=30,'Control Sample Data'!N121&lt;=30),AND('Test Sample Data'!N121&lt;=30,'Control Sample Data'!N121&gt;=30)),"Type 1","OKAY")))</f>
        <v>#DIV/0!</v>
      </c>
    </row>
    <row r="122" spans="1:11" ht="12.75">
      <c r="A122" s="94"/>
      <c r="B122" s="93" t="str">
        <f>'Gene Table'!D122</f>
        <v>NM_002914</v>
      </c>
      <c r="C122" s="86" t="s">
        <v>101</v>
      </c>
      <c r="D122" s="87" t="e">
        <f>Calculations!BN123</f>
        <v>#DIV/0!</v>
      </c>
      <c r="E122" s="87" t="e">
        <f>Calculations!BO123</f>
        <v>#DIV/0!</v>
      </c>
      <c r="F122" s="88" t="e">
        <f t="shared" si="8"/>
        <v>#DIV/0!</v>
      </c>
      <c r="G122" s="88" t="e">
        <f t="shared" si="9"/>
        <v>#DIV/0!</v>
      </c>
      <c r="H122" s="87" t="e">
        <f t="shared" si="10"/>
        <v>#DIV/0!</v>
      </c>
      <c r="I122" s="90" t="str">
        <f>IF(OR(COUNT(Calculations!BP123:BY123)&lt;3,COUNT(Calculations!BZ123:CI123)&lt;3),"N/A",IF(ISERROR(TTEST(Calculations!BP123:BY123,Calculations!BZ123:CI123,2,2)),"N/A",TTEST(Calculations!BP123:BY123,Calculations!BZ123:CI123,2,2)))</f>
        <v>N/A</v>
      </c>
      <c r="J122" s="87" t="e">
        <f t="shared" si="11"/>
        <v>#DIV/0!</v>
      </c>
      <c r="K122" s="91" t="e">
        <f>IF(AND('Test Sample Data'!N122&gt;=35,'Control Sample Data'!N122&gt;=35),"Type 3",IF(AND('Test Sample Data'!N122&gt;=30,'Control Sample Data'!N122&gt;=30,OR(I122&gt;=0.05,I122="N/A")),"Type 2",IF(OR(AND('Test Sample Data'!N122&gt;=30,'Control Sample Data'!N122&lt;=30),AND('Test Sample Data'!N122&lt;=30,'Control Sample Data'!N122&gt;=30)),"Type 1","OKAY")))</f>
        <v>#DIV/0!</v>
      </c>
    </row>
    <row r="123" spans="1:11" ht="12.75">
      <c r="A123" s="94"/>
      <c r="B123" s="93" t="str">
        <f>'Gene Table'!D123</f>
        <v>NM_000657</v>
      </c>
      <c r="C123" s="86" t="s">
        <v>105</v>
      </c>
      <c r="D123" s="87" t="e">
        <f>Calculations!BN124</f>
        <v>#DIV/0!</v>
      </c>
      <c r="E123" s="87" t="e">
        <f>Calculations!BO124</f>
        <v>#DIV/0!</v>
      </c>
      <c r="F123" s="88" t="e">
        <f t="shared" si="8"/>
        <v>#DIV/0!</v>
      </c>
      <c r="G123" s="88" t="e">
        <f t="shared" si="9"/>
        <v>#DIV/0!</v>
      </c>
      <c r="H123" s="87" t="e">
        <f t="shared" si="10"/>
        <v>#DIV/0!</v>
      </c>
      <c r="I123" s="90" t="str">
        <f>IF(OR(COUNT(Calculations!BP124:BY124)&lt;3,COUNT(Calculations!BZ124:CI124)&lt;3),"N/A",IF(ISERROR(TTEST(Calculations!BP124:BY124,Calculations!BZ124:CI124,2,2)),"N/A",TTEST(Calculations!BP124:BY124,Calculations!BZ124:CI124,2,2)))</f>
        <v>N/A</v>
      </c>
      <c r="J123" s="87" t="e">
        <f t="shared" si="11"/>
        <v>#DIV/0!</v>
      </c>
      <c r="K123" s="91" t="e">
        <f>IF(AND('Test Sample Data'!N123&gt;=35,'Control Sample Data'!N123&gt;=35),"Type 3",IF(AND('Test Sample Data'!N123&gt;=30,'Control Sample Data'!N123&gt;=30,OR(I123&gt;=0.05,I123="N/A")),"Type 2",IF(OR(AND('Test Sample Data'!N123&gt;=30,'Control Sample Data'!N123&lt;=30),AND('Test Sample Data'!N123&lt;=30,'Control Sample Data'!N123&gt;=30)),"Type 1","OKAY")))</f>
        <v>#DIV/0!</v>
      </c>
    </row>
    <row r="124" spans="1:11" ht="12.75">
      <c r="A124" s="94"/>
      <c r="B124" s="93" t="str">
        <f>'Gene Table'!D124</f>
        <v>NM_000321</v>
      </c>
      <c r="C124" s="86" t="s">
        <v>109</v>
      </c>
      <c r="D124" s="87" t="e">
        <f>Calculations!BN125</f>
        <v>#DIV/0!</v>
      </c>
      <c r="E124" s="87" t="e">
        <f>Calculations!BO125</f>
        <v>#DIV/0!</v>
      </c>
      <c r="F124" s="88" t="e">
        <f t="shared" si="8"/>
        <v>#DIV/0!</v>
      </c>
      <c r="G124" s="88" t="e">
        <f t="shared" si="9"/>
        <v>#DIV/0!</v>
      </c>
      <c r="H124" s="87" t="e">
        <f t="shared" si="10"/>
        <v>#DIV/0!</v>
      </c>
      <c r="I124" s="90" t="str">
        <f>IF(OR(COUNT(Calculations!BP125:BY125)&lt;3,COUNT(Calculations!BZ125:CI125)&lt;3),"N/A",IF(ISERROR(TTEST(Calculations!BP125:BY125,Calculations!BZ125:CI125,2,2)),"N/A",TTEST(Calculations!BP125:BY125,Calculations!BZ125:CI125,2,2)))</f>
        <v>N/A</v>
      </c>
      <c r="J124" s="87" t="e">
        <f t="shared" si="11"/>
        <v>#DIV/0!</v>
      </c>
      <c r="K124" s="91" t="e">
        <f>IF(AND('Test Sample Data'!N124&gt;=35,'Control Sample Data'!N124&gt;=35),"Type 3",IF(AND('Test Sample Data'!N124&gt;=30,'Control Sample Data'!N124&gt;=30,OR(I124&gt;=0.05,I124="N/A")),"Type 2",IF(OR(AND('Test Sample Data'!N124&gt;=30,'Control Sample Data'!N124&lt;=30),AND('Test Sample Data'!N124&lt;=30,'Control Sample Data'!N124&gt;=30)),"Type 1","OKAY")))</f>
        <v>#DIV/0!</v>
      </c>
    </row>
    <row r="125" spans="1:11" ht="12.75">
      <c r="A125" s="94"/>
      <c r="B125" s="93" t="str">
        <f>'Gene Table'!D125</f>
        <v>NM_134424</v>
      </c>
      <c r="C125" s="86" t="s">
        <v>113</v>
      </c>
      <c r="D125" s="87" t="e">
        <f>Calculations!BN126</f>
        <v>#DIV/0!</v>
      </c>
      <c r="E125" s="87" t="e">
        <f>Calculations!BO126</f>
        <v>#DIV/0!</v>
      </c>
      <c r="F125" s="88" t="e">
        <f t="shared" si="8"/>
        <v>#DIV/0!</v>
      </c>
      <c r="G125" s="88" t="e">
        <f t="shared" si="9"/>
        <v>#DIV/0!</v>
      </c>
      <c r="H125" s="87" t="e">
        <f t="shared" si="10"/>
        <v>#DIV/0!</v>
      </c>
      <c r="I125" s="90" t="str">
        <f>IF(OR(COUNT(Calculations!BP126:BY126)&lt;3,COUNT(Calculations!BZ126:CI126)&lt;3),"N/A",IF(ISERROR(TTEST(Calculations!BP126:BY126,Calculations!BZ126:CI126,2,2)),"N/A",TTEST(Calculations!BP126:BY126,Calculations!BZ126:CI126,2,2)))</f>
        <v>N/A</v>
      </c>
      <c r="J125" s="87" t="e">
        <f t="shared" si="11"/>
        <v>#DIV/0!</v>
      </c>
      <c r="K125" s="91" t="e">
        <f>IF(AND('Test Sample Data'!N125&gt;=35,'Control Sample Data'!N125&gt;=35),"Type 3",IF(AND('Test Sample Data'!N125&gt;=30,'Control Sample Data'!N125&gt;=30,OR(I125&gt;=0.05,I125="N/A")),"Type 2",IF(OR(AND('Test Sample Data'!N125&gt;=30,'Control Sample Data'!N125&lt;=30),AND('Test Sample Data'!N125&lt;=30,'Control Sample Data'!N125&gt;=30)),"Type 1","OKAY")))</f>
        <v>#DIV/0!</v>
      </c>
    </row>
    <row r="126" spans="1:11" ht="12.75">
      <c r="A126" s="94"/>
      <c r="B126" s="93" t="str">
        <f>'Gene Table'!D126</f>
        <v>NM_000963</v>
      </c>
      <c r="C126" s="86" t="s">
        <v>117</v>
      </c>
      <c r="D126" s="87" t="e">
        <f>Calculations!BN127</f>
        <v>#DIV/0!</v>
      </c>
      <c r="E126" s="87" t="e">
        <f>Calculations!BO127</f>
        <v>#DIV/0!</v>
      </c>
      <c r="F126" s="88" t="e">
        <f t="shared" si="8"/>
        <v>#DIV/0!</v>
      </c>
      <c r="G126" s="88" t="e">
        <f t="shared" si="9"/>
        <v>#DIV/0!</v>
      </c>
      <c r="H126" s="87" t="e">
        <f t="shared" si="10"/>
        <v>#DIV/0!</v>
      </c>
      <c r="I126" s="90" t="str">
        <f>IF(OR(COUNT(Calculations!BP127:BY127)&lt;3,COUNT(Calculations!BZ127:CI127)&lt;3),"N/A",IF(ISERROR(TTEST(Calculations!BP127:BY127,Calculations!BZ127:CI127,2,2)),"N/A",TTEST(Calculations!BP127:BY127,Calculations!BZ127:CI127,2,2)))</f>
        <v>N/A</v>
      </c>
      <c r="J126" s="87" t="e">
        <f t="shared" si="11"/>
        <v>#DIV/0!</v>
      </c>
      <c r="K126" s="91" t="e">
        <f>IF(AND('Test Sample Data'!N126&gt;=35,'Control Sample Data'!N126&gt;=35),"Type 3",IF(AND('Test Sample Data'!N126&gt;=30,'Control Sample Data'!N126&gt;=30,OR(I126&gt;=0.05,I126="N/A")),"Type 2",IF(OR(AND('Test Sample Data'!N126&gt;=30,'Control Sample Data'!N126&lt;=30),AND('Test Sample Data'!N126&lt;=30,'Control Sample Data'!N126&gt;=30)),"Type 1","OKAY")))</f>
        <v>#DIV/0!</v>
      </c>
    </row>
    <row r="127" spans="1:11" ht="12.75">
      <c r="A127" s="94"/>
      <c r="B127" s="93" t="str">
        <f>'Gene Table'!D127</f>
        <v>NM_000264</v>
      </c>
      <c r="C127" s="86" t="s">
        <v>121</v>
      </c>
      <c r="D127" s="87" t="e">
        <f>Calculations!BN128</f>
        <v>#DIV/0!</v>
      </c>
      <c r="E127" s="87" t="e">
        <f>Calculations!BO128</f>
        <v>#DIV/0!</v>
      </c>
      <c r="F127" s="88" t="e">
        <f t="shared" si="8"/>
        <v>#DIV/0!</v>
      </c>
      <c r="G127" s="88" t="e">
        <f t="shared" si="9"/>
        <v>#DIV/0!</v>
      </c>
      <c r="H127" s="87" t="e">
        <f t="shared" si="10"/>
        <v>#DIV/0!</v>
      </c>
      <c r="I127" s="90" t="str">
        <f>IF(OR(COUNT(Calculations!BP128:BY128)&lt;3,COUNT(Calculations!BZ128:CI128)&lt;3),"N/A",IF(ISERROR(TTEST(Calculations!BP128:BY128,Calculations!BZ128:CI128,2,2)),"N/A",TTEST(Calculations!BP128:BY128,Calculations!BZ128:CI128,2,2)))</f>
        <v>N/A</v>
      </c>
      <c r="J127" s="87" t="e">
        <f t="shared" si="11"/>
        <v>#DIV/0!</v>
      </c>
      <c r="K127" s="91" t="e">
        <f>IF(AND('Test Sample Data'!N127&gt;=35,'Control Sample Data'!N127&gt;=35),"Type 3",IF(AND('Test Sample Data'!N127&gt;=30,'Control Sample Data'!N127&gt;=30,OR(I127&gt;=0.05,I127="N/A")),"Type 2",IF(OR(AND('Test Sample Data'!N127&gt;=30,'Control Sample Data'!N127&lt;=30),AND('Test Sample Data'!N127&lt;=30,'Control Sample Data'!N127&gt;=30)),"Type 1","OKAY")))</f>
        <v>#DIV/0!</v>
      </c>
    </row>
    <row r="128" spans="1:11" ht="12.75">
      <c r="A128" s="94"/>
      <c r="B128" s="93" t="str">
        <f>'Gene Table'!D128</f>
        <v>NM_002800</v>
      </c>
      <c r="C128" s="86" t="s">
        <v>125</v>
      </c>
      <c r="D128" s="87" t="e">
        <f>Calculations!BN129</f>
        <v>#DIV/0!</v>
      </c>
      <c r="E128" s="87" t="e">
        <f>Calculations!BO129</f>
        <v>#DIV/0!</v>
      </c>
      <c r="F128" s="88" t="e">
        <f t="shared" si="8"/>
        <v>#DIV/0!</v>
      </c>
      <c r="G128" s="88" t="e">
        <f t="shared" si="9"/>
        <v>#DIV/0!</v>
      </c>
      <c r="H128" s="87" t="e">
        <f t="shared" si="10"/>
        <v>#DIV/0!</v>
      </c>
      <c r="I128" s="90" t="str">
        <f>IF(OR(COUNT(Calculations!BP129:BY129)&lt;3,COUNT(Calculations!BZ129:CI129)&lt;3),"N/A",IF(ISERROR(TTEST(Calculations!BP129:BY129,Calculations!BZ129:CI129,2,2)),"N/A",TTEST(Calculations!BP129:BY129,Calculations!BZ129:CI129,2,2)))</f>
        <v>N/A</v>
      </c>
      <c r="J128" s="87" t="e">
        <f t="shared" si="11"/>
        <v>#DIV/0!</v>
      </c>
      <c r="K128" s="91" t="e">
        <f>IF(AND('Test Sample Data'!N128&gt;=35,'Control Sample Data'!N128&gt;=35),"Type 3",IF(AND('Test Sample Data'!N128&gt;=30,'Control Sample Data'!N128&gt;=30,OR(I128&gt;=0.05,I128="N/A")),"Type 2",IF(OR(AND('Test Sample Data'!N128&gt;=30,'Control Sample Data'!N128&lt;=30),AND('Test Sample Data'!N128&lt;=30,'Control Sample Data'!N128&gt;=30)),"Type 1","OKAY")))</f>
        <v>#DIV/0!</v>
      </c>
    </row>
    <row r="129" spans="1:11" ht="12.75">
      <c r="A129" s="94"/>
      <c r="B129" s="93" t="str">
        <f>'Gene Table'!D129</f>
        <v>NM_000313</v>
      </c>
      <c r="C129" s="86" t="s">
        <v>129</v>
      </c>
      <c r="D129" s="87" t="e">
        <f>Calculations!BN130</f>
        <v>#DIV/0!</v>
      </c>
      <c r="E129" s="87" t="e">
        <f>Calculations!BO130</f>
        <v>#DIV/0!</v>
      </c>
      <c r="F129" s="88" t="e">
        <f t="shared" si="8"/>
        <v>#DIV/0!</v>
      </c>
      <c r="G129" s="88" t="e">
        <f t="shared" si="9"/>
        <v>#DIV/0!</v>
      </c>
      <c r="H129" s="87" t="e">
        <f t="shared" si="10"/>
        <v>#DIV/0!</v>
      </c>
      <c r="I129" s="90" t="str">
        <f>IF(OR(COUNT(Calculations!BP130:BY130)&lt;3,COUNT(Calculations!BZ130:CI130)&lt;3),"N/A",IF(ISERROR(TTEST(Calculations!BP130:BY130,Calculations!BZ130:CI130,2,2)),"N/A",TTEST(Calculations!BP130:BY130,Calculations!BZ130:CI130,2,2)))</f>
        <v>N/A</v>
      </c>
      <c r="J129" s="87" t="e">
        <f t="shared" si="11"/>
        <v>#DIV/0!</v>
      </c>
      <c r="K129" s="91" t="e">
        <f>IF(AND('Test Sample Data'!N129&gt;=35,'Control Sample Data'!N129&gt;=35),"Type 3",IF(AND('Test Sample Data'!N129&gt;=30,'Control Sample Data'!N129&gt;=30,OR(I129&gt;=0.05,I129="N/A")),"Type 2",IF(OR(AND('Test Sample Data'!N129&gt;=30,'Control Sample Data'!N129&lt;=30),AND('Test Sample Data'!N129&lt;=30,'Control Sample Data'!N129&gt;=30)),"Type 1","OKAY")))</f>
        <v>#DIV/0!</v>
      </c>
    </row>
    <row r="130" spans="1:11" ht="12.75">
      <c r="A130" s="94"/>
      <c r="B130" s="93" t="str">
        <f>'Gene Table'!D130</f>
        <v>NM_006259</v>
      </c>
      <c r="C130" s="86" t="s">
        <v>133</v>
      </c>
      <c r="D130" s="87" t="e">
        <f>Calculations!BN131</f>
        <v>#DIV/0!</v>
      </c>
      <c r="E130" s="87" t="e">
        <f>Calculations!BO131</f>
        <v>#DIV/0!</v>
      </c>
      <c r="F130" s="88" t="e">
        <f t="shared" si="8"/>
        <v>#DIV/0!</v>
      </c>
      <c r="G130" s="88" t="e">
        <f t="shared" si="9"/>
        <v>#DIV/0!</v>
      </c>
      <c r="H130" s="87" t="e">
        <f t="shared" si="10"/>
        <v>#DIV/0!</v>
      </c>
      <c r="I130" s="90" t="str">
        <f>IF(OR(COUNT(Calculations!BP131:BY131)&lt;3,COUNT(Calculations!BZ131:CI131)&lt;3),"N/A",IF(ISERROR(TTEST(Calculations!BP131:BY131,Calculations!BZ131:CI131,2,2)),"N/A",TTEST(Calculations!BP131:BY131,Calculations!BZ131:CI131,2,2)))</f>
        <v>N/A</v>
      </c>
      <c r="J130" s="87" t="e">
        <f t="shared" si="11"/>
        <v>#DIV/0!</v>
      </c>
      <c r="K130" s="91" t="e">
        <f>IF(AND('Test Sample Data'!N130&gt;=35,'Control Sample Data'!N130&gt;=35),"Type 3",IF(AND('Test Sample Data'!N130&gt;=30,'Control Sample Data'!N130&gt;=30,OR(I130&gt;=0.05,I130="N/A")),"Type 2",IF(OR(AND('Test Sample Data'!N130&gt;=30,'Control Sample Data'!N130&lt;=30),AND('Test Sample Data'!N130&lt;=30,'Control Sample Data'!N130&gt;=30)),"Type 1","OKAY")))</f>
        <v>#DIV/0!</v>
      </c>
    </row>
    <row r="131" spans="1:11" ht="12.75">
      <c r="A131" s="94"/>
      <c r="B131" s="93" t="str">
        <f>'Gene Table'!D131</f>
        <v>NM_017589</v>
      </c>
      <c r="C131" s="86" t="s">
        <v>137</v>
      </c>
      <c r="D131" s="87" t="e">
        <f>Calculations!BN132</f>
        <v>#DIV/0!</v>
      </c>
      <c r="E131" s="87" t="e">
        <f>Calculations!BO132</f>
        <v>#DIV/0!</v>
      </c>
      <c r="F131" s="88" t="e">
        <f t="shared" si="8"/>
        <v>#DIV/0!</v>
      </c>
      <c r="G131" s="88" t="e">
        <f t="shared" si="9"/>
        <v>#DIV/0!</v>
      </c>
      <c r="H131" s="87" t="e">
        <f t="shared" si="10"/>
        <v>#DIV/0!</v>
      </c>
      <c r="I131" s="90" t="str">
        <f>IF(OR(COUNT(Calculations!BP132:BY132)&lt;3,COUNT(Calculations!BZ132:CI132)&lt;3),"N/A",IF(ISERROR(TTEST(Calculations!BP132:BY132,Calculations!BZ132:CI132,2,2)),"N/A",TTEST(Calculations!BP132:BY132,Calculations!BZ132:CI132,2,2)))</f>
        <v>N/A</v>
      </c>
      <c r="J131" s="87" t="e">
        <f t="shared" si="11"/>
        <v>#DIV/0!</v>
      </c>
      <c r="K131" s="91" t="e">
        <f>IF(AND('Test Sample Data'!N131&gt;=35,'Control Sample Data'!N131&gt;=35),"Type 3",IF(AND('Test Sample Data'!N131&gt;=30,'Control Sample Data'!N131&gt;=30,OR(I131&gt;=0.05,I131="N/A")),"Type 2",IF(OR(AND('Test Sample Data'!N131&gt;=30,'Control Sample Data'!N131&lt;=30),AND('Test Sample Data'!N131&lt;=30,'Control Sample Data'!N131&gt;=30)),"Type 1","OKAY")))</f>
        <v>#DIV/0!</v>
      </c>
    </row>
    <row r="132" spans="1:11" ht="12.75">
      <c r="A132" s="94"/>
      <c r="B132" s="93" t="str">
        <f>'Gene Table'!D132</f>
        <v>NM_019093</v>
      </c>
      <c r="C132" s="86" t="s">
        <v>141</v>
      </c>
      <c r="D132" s="87" t="e">
        <f>Calculations!BN133</f>
        <v>#DIV/0!</v>
      </c>
      <c r="E132" s="87" t="e">
        <f>Calculations!BO133</f>
        <v>#DIV/0!</v>
      </c>
      <c r="F132" s="88" t="e">
        <f t="shared" si="8"/>
        <v>#DIV/0!</v>
      </c>
      <c r="G132" s="88" t="e">
        <f t="shared" si="9"/>
        <v>#DIV/0!</v>
      </c>
      <c r="H132" s="87" t="e">
        <f t="shared" si="10"/>
        <v>#DIV/0!</v>
      </c>
      <c r="I132" s="90" t="str">
        <f>IF(OR(COUNT(Calculations!BP133:BY133)&lt;3,COUNT(Calculations!BZ133:CI133)&lt;3),"N/A",IF(ISERROR(TTEST(Calculations!BP133:BY133,Calculations!BZ133:CI133,2,2)),"N/A",TTEST(Calculations!BP133:BY133,Calculations!BZ133:CI133,2,2)))</f>
        <v>N/A</v>
      </c>
      <c r="J132" s="87" t="e">
        <f t="shared" si="11"/>
        <v>#DIV/0!</v>
      </c>
      <c r="K132" s="91" t="e">
        <f>IF(AND('Test Sample Data'!N132&gt;=35,'Control Sample Data'!N132&gt;=35),"Type 3",IF(AND('Test Sample Data'!N132&gt;=30,'Control Sample Data'!N132&gt;=30,OR(I132&gt;=0.05,I132="N/A")),"Type 2",IF(OR(AND('Test Sample Data'!N132&gt;=30,'Control Sample Data'!N132&lt;=30),AND('Test Sample Data'!N132&lt;=30,'Control Sample Data'!N132&gt;=30)),"Type 1","OKAY")))</f>
        <v>#DIV/0!</v>
      </c>
    </row>
    <row r="133" spans="1:11" ht="12.75">
      <c r="A133" s="94"/>
      <c r="B133" s="93" t="str">
        <f>'Gene Table'!D133</f>
        <v>NM_007120</v>
      </c>
      <c r="C133" s="86" t="s">
        <v>145</v>
      </c>
      <c r="D133" s="87" t="e">
        <f>Calculations!BN134</f>
        <v>#DIV/0!</v>
      </c>
      <c r="E133" s="87" t="e">
        <f>Calculations!BO134</f>
        <v>#DIV/0!</v>
      </c>
      <c r="F133" s="88" t="e">
        <f t="shared" si="8"/>
        <v>#DIV/0!</v>
      </c>
      <c r="G133" s="88" t="e">
        <f t="shared" si="9"/>
        <v>#DIV/0!</v>
      </c>
      <c r="H133" s="87" t="e">
        <f t="shared" si="10"/>
        <v>#DIV/0!</v>
      </c>
      <c r="I133" s="90" t="str">
        <f>IF(OR(COUNT(Calculations!BP134:BY134)&lt;3,COUNT(Calculations!BZ134:CI134)&lt;3),"N/A",IF(ISERROR(TTEST(Calculations!BP134:BY134,Calculations!BZ134:CI134,2,2)),"N/A",TTEST(Calculations!BP134:BY134,Calculations!BZ134:CI134,2,2)))</f>
        <v>N/A</v>
      </c>
      <c r="J133" s="87" t="e">
        <f t="shared" si="11"/>
        <v>#DIV/0!</v>
      </c>
      <c r="K133" s="91" t="e">
        <f>IF(AND('Test Sample Data'!N133&gt;=35,'Control Sample Data'!N133&gt;=35),"Type 3",IF(AND('Test Sample Data'!N133&gt;=30,'Control Sample Data'!N133&gt;=30,OR(I133&gt;=0.05,I133="N/A")),"Type 2",IF(OR(AND('Test Sample Data'!N133&gt;=30,'Control Sample Data'!N133&lt;=30),AND('Test Sample Data'!N133&lt;=30,'Control Sample Data'!N133&gt;=30)),"Type 1","OKAY")))</f>
        <v>#DIV/0!</v>
      </c>
    </row>
    <row r="134" spans="1:11" ht="12.75">
      <c r="A134" s="94"/>
      <c r="B134" s="93" t="str">
        <f>'Gene Table'!D134</f>
        <v>NM_205862</v>
      </c>
      <c r="C134" s="86" t="s">
        <v>149</v>
      </c>
      <c r="D134" s="87" t="e">
        <f>Calculations!BN135</f>
        <v>#DIV/0!</v>
      </c>
      <c r="E134" s="87" t="e">
        <f>Calculations!BO135</f>
        <v>#DIV/0!</v>
      </c>
      <c r="F134" s="88" t="e">
        <f t="shared" si="8"/>
        <v>#DIV/0!</v>
      </c>
      <c r="G134" s="88" t="e">
        <f t="shared" si="9"/>
        <v>#DIV/0!</v>
      </c>
      <c r="H134" s="87" t="e">
        <f t="shared" si="10"/>
        <v>#DIV/0!</v>
      </c>
      <c r="I134" s="90" t="str">
        <f>IF(OR(COUNT(Calculations!BP135:BY135)&lt;3,COUNT(Calculations!BZ135:CI135)&lt;3),"N/A",IF(ISERROR(TTEST(Calculations!BP135:BY135,Calculations!BZ135:CI135,2,2)),"N/A",TTEST(Calculations!BP135:BY135,Calculations!BZ135:CI135,2,2)))</f>
        <v>N/A</v>
      </c>
      <c r="J134" s="87" t="e">
        <f t="shared" si="11"/>
        <v>#DIV/0!</v>
      </c>
      <c r="K134" s="91" t="e">
        <f>IF(AND('Test Sample Data'!N134&gt;=35,'Control Sample Data'!N134&gt;=35),"Type 3",IF(AND('Test Sample Data'!N134&gt;=30,'Control Sample Data'!N134&gt;=30,OR(I134&gt;=0.05,I134="N/A")),"Type 2",IF(OR(AND('Test Sample Data'!N134&gt;=30,'Control Sample Data'!N134&lt;=30),AND('Test Sample Data'!N134&lt;=30,'Control Sample Data'!N134&gt;=30)),"Type 1","OKAY")))</f>
        <v>#DIV/0!</v>
      </c>
    </row>
    <row r="135" spans="1:11" ht="12" customHeight="1">
      <c r="A135" s="94"/>
      <c r="B135" s="93" t="str">
        <f>'Gene Table'!D135</f>
        <v>NM_019075</v>
      </c>
      <c r="C135" s="86" t="s">
        <v>153</v>
      </c>
      <c r="D135" s="87" t="e">
        <f>Calculations!BN136</f>
        <v>#DIV/0!</v>
      </c>
      <c r="E135" s="87" t="e">
        <f>Calculations!BO136</f>
        <v>#DIV/0!</v>
      </c>
      <c r="F135" s="88" t="e">
        <f t="shared" si="8"/>
        <v>#DIV/0!</v>
      </c>
      <c r="G135" s="88" t="e">
        <f t="shared" si="9"/>
        <v>#DIV/0!</v>
      </c>
      <c r="H135" s="87" t="e">
        <f t="shared" si="10"/>
        <v>#DIV/0!</v>
      </c>
      <c r="I135" s="90" t="str">
        <f>IF(OR(COUNT(Calculations!BP136:BY136)&lt;3,COUNT(Calculations!BZ136:CI136)&lt;3),"N/A",IF(ISERROR(TTEST(Calculations!BP136:BY136,Calculations!BZ136:CI136,2,2)),"N/A",TTEST(Calculations!BP136:BY136,Calculations!BZ136:CI136,2,2)))</f>
        <v>N/A</v>
      </c>
      <c r="J135" s="87" t="e">
        <f t="shared" si="11"/>
        <v>#DIV/0!</v>
      </c>
      <c r="K135" s="91" t="e">
        <f>IF(AND('Test Sample Data'!N135&gt;=35,'Control Sample Data'!N135&gt;=35),"Type 3",IF(AND('Test Sample Data'!N135&gt;=30,'Control Sample Data'!N135&gt;=30,OR(I135&gt;=0.05,I135="N/A")),"Type 2",IF(OR(AND('Test Sample Data'!N135&gt;=30,'Control Sample Data'!N135&lt;=30),AND('Test Sample Data'!N135&lt;=30,'Control Sample Data'!N135&gt;=30)),"Type 1","OKAY")))</f>
        <v>#DIV/0!</v>
      </c>
    </row>
    <row r="136" spans="1:11" ht="12.75">
      <c r="A136" s="94"/>
      <c r="B136" s="93" t="str">
        <f>'Gene Table'!D136</f>
        <v>NM_000940</v>
      </c>
      <c r="C136" s="86" t="s">
        <v>157</v>
      </c>
      <c r="D136" s="87" t="e">
        <f>Calculations!BN137</f>
        <v>#DIV/0!</v>
      </c>
      <c r="E136" s="87" t="e">
        <f>Calculations!BO137</f>
        <v>#DIV/0!</v>
      </c>
      <c r="F136" s="88" t="e">
        <f t="shared" si="8"/>
        <v>#DIV/0!</v>
      </c>
      <c r="G136" s="88" t="e">
        <f t="shared" si="9"/>
        <v>#DIV/0!</v>
      </c>
      <c r="H136" s="87" t="e">
        <f t="shared" si="10"/>
        <v>#DIV/0!</v>
      </c>
      <c r="I136" s="90" t="str">
        <f>IF(OR(COUNT(Calculations!BP137:BY137)&lt;3,COUNT(Calculations!BZ137:CI137)&lt;3),"N/A",IF(ISERROR(TTEST(Calculations!BP137:BY137,Calculations!BZ137:CI137,2,2)),"N/A",TTEST(Calculations!BP137:BY137,Calculations!BZ137:CI137,2,2)))</f>
        <v>N/A</v>
      </c>
      <c r="J136" s="87" t="e">
        <f t="shared" si="11"/>
        <v>#DIV/0!</v>
      </c>
      <c r="K136" s="91" t="e">
        <f>IF(AND('Test Sample Data'!N136&gt;=35,'Control Sample Data'!N136&gt;=35),"Type 3",IF(AND('Test Sample Data'!N136&gt;=30,'Control Sample Data'!N136&gt;=30,OR(I136&gt;=0.05,I136="N/A")),"Type 2",IF(OR(AND('Test Sample Data'!N136&gt;=30,'Control Sample Data'!N136&lt;=30),AND('Test Sample Data'!N136&lt;=30,'Control Sample Data'!N136&gt;=30)),"Type 1","OKAY")))</f>
        <v>#DIV/0!</v>
      </c>
    </row>
    <row r="137" spans="1:11" ht="12.75">
      <c r="A137" s="94"/>
      <c r="B137" s="93" t="str">
        <f>'Gene Table'!D137</f>
        <v>NM_005035</v>
      </c>
      <c r="C137" s="86" t="s">
        <v>161</v>
      </c>
      <c r="D137" s="87" t="e">
        <f>Calculations!BN138</f>
        <v>#DIV/0!</v>
      </c>
      <c r="E137" s="87" t="e">
        <f>Calculations!BO138</f>
        <v>#DIV/0!</v>
      </c>
      <c r="F137" s="88" t="e">
        <f t="shared" si="8"/>
        <v>#DIV/0!</v>
      </c>
      <c r="G137" s="88" t="e">
        <f t="shared" si="9"/>
        <v>#DIV/0!</v>
      </c>
      <c r="H137" s="87" t="e">
        <f t="shared" si="10"/>
        <v>#DIV/0!</v>
      </c>
      <c r="I137" s="90" t="str">
        <f>IF(OR(COUNT(Calculations!BP138:BY138)&lt;3,COUNT(Calculations!BZ138:CI138)&lt;3),"N/A",IF(ISERROR(TTEST(Calculations!BP138:BY138,Calculations!BZ138:CI138,2,2)),"N/A",TTEST(Calculations!BP138:BY138,Calculations!BZ138:CI138,2,2)))</f>
        <v>N/A</v>
      </c>
      <c r="J137" s="87" t="e">
        <f t="shared" si="11"/>
        <v>#DIV/0!</v>
      </c>
      <c r="K137" s="91" t="e">
        <f>IF(AND('Test Sample Data'!N137&gt;=35,'Control Sample Data'!N137&gt;=35),"Type 3",IF(AND('Test Sample Data'!N137&gt;=30,'Control Sample Data'!N137&gt;=30,OR(I137&gt;=0.05,I137="N/A")),"Type 2",IF(OR(AND('Test Sample Data'!N137&gt;=30,'Control Sample Data'!N137&lt;=30),AND('Test Sample Data'!N137&lt;=30,'Control Sample Data'!N137&gt;=30)),"Type 1","OKAY")))</f>
        <v>#DIV/0!</v>
      </c>
    </row>
    <row r="138" spans="1:11" ht="12.75">
      <c r="A138" s="94"/>
      <c r="B138" s="93" t="str">
        <f>'Gene Table'!D138</f>
        <v>NM_001018111</v>
      </c>
      <c r="C138" s="86" t="s">
        <v>165</v>
      </c>
      <c r="D138" s="87" t="e">
        <f>Calculations!BN139</f>
        <v>#DIV/0!</v>
      </c>
      <c r="E138" s="87" t="e">
        <f>Calculations!BO139</f>
        <v>#DIV/0!</v>
      </c>
      <c r="F138" s="88" t="e">
        <f t="shared" si="8"/>
        <v>#DIV/0!</v>
      </c>
      <c r="G138" s="88" t="e">
        <f t="shared" si="9"/>
        <v>#DIV/0!</v>
      </c>
      <c r="H138" s="87" t="e">
        <f t="shared" si="10"/>
        <v>#DIV/0!</v>
      </c>
      <c r="I138" s="90" t="str">
        <f>IF(OR(COUNT(Calculations!BP139:BY139)&lt;3,COUNT(Calculations!BZ139:CI139)&lt;3),"N/A",IF(ISERROR(TTEST(Calculations!BP139:BY139,Calculations!BZ139:CI139,2,2)),"N/A",TTEST(Calculations!BP139:BY139,Calculations!BZ139:CI139,2,2)))</f>
        <v>N/A</v>
      </c>
      <c r="J138" s="87" t="e">
        <f t="shared" si="11"/>
        <v>#DIV/0!</v>
      </c>
      <c r="K138" s="91" t="e">
        <f>IF(AND('Test Sample Data'!N138&gt;=35,'Control Sample Data'!N138&gt;=35),"Type 3",IF(AND('Test Sample Data'!N138&gt;=30,'Control Sample Data'!N138&gt;=30,OR(I138&gt;=0.05,I138="N/A")),"Type 2",IF(OR(AND('Test Sample Data'!N138&gt;=30,'Control Sample Data'!N138&lt;=30),AND('Test Sample Data'!N138&lt;=30,'Control Sample Data'!N138&gt;=30)),"Type 1","OKAY")))</f>
        <v>#DIV/0!</v>
      </c>
    </row>
    <row r="139" spans="1:11" ht="12.75">
      <c r="A139" s="94"/>
      <c r="B139" s="93" t="str">
        <f>'Gene Table'!D139</f>
        <v>NM_000301</v>
      </c>
      <c r="C139" s="86" t="s">
        <v>169</v>
      </c>
      <c r="D139" s="87" t="e">
        <f>Calculations!BN140</f>
        <v>#DIV/0!</v>
      </c>
      <c r="E139" s="87" t="e">
        <f>Calculations!BO140</f>
        <v>#DIV/0!</v>
      </c>
      <c r="F139" s="88" t="e">
        <f t="shared" si="8"/>
        <v>#DIV/0!</v>
      </c>
      <c r="G139" s="88" t="e">
        <f t="shared" si="9"/>
        <v>#DIV/0!</v>
      </c>
      <c r="H139" s="87" t="e">
        <f t="shared" si="10"/>
        <v>#DIV/0!</v>
      </c>
      <c r="I139" s="90" t="str">
        <f>IF(OR(COUNT(Calculations!BP140:BY140)&lt;3,COUNT(Calculations!BZ140:CI140)&lt;3),"N/A",IF(ISERROR(TTEST(Calculations!BP140:BY140,Calculations!BZ140:CI140,2,2)),"N/A",TTEST(Calculations!BP140:BY140,Calculations!BZ140:CI140,2,2)))</f>
        <v>N/A</v>
      </c>
      <c r="J139" s="87" t="e">
        <f t="shared" si="11"/>
        <v>#DIV/0!</v>
      </c>
      <c r="K139" s="91" t="e">
        <f>IF(AND('Test Sample Data'!N139&gt;=35,'Control Sample Data'!N139&gt;=35),"Type 3",IF(AND('Test Sample Data'!N139&gt;=30,'Control Sample Data'!N139&gt;=30,OR(I139&gt;=0.05,I139="N/A")),"Type 2",IF(OR(AND('Test Sample Data'!N139&gt;=30,'Control Sample Data'!N139&lt;=30),AND('Test Sample Data'!N139&lt;=30,'Control Sample Data'!N139&gt;=30)),"Type 1","OKAY")))</f>
        <v>#DIV/0!</v>
      </c>
    </row>
    <row r="140" spans="1:11" ht="12.75">
      <c r="A140" s="94"/>
      <c r="B140" s="93" t="str">
        <f>'Gene Table'!D140</f>
        <v>NM_002661</v>
      </c>
      <c r="C140" s="86" t="s">
        <v>173</v>
      </c>
      <c r="D140" s="87" t="e">
        <f>Calculations!BN141</f>
        <v>#DIV/0!</v>
      </c>
      <c r="E140" s="87" t="e">
        <f>Calculations!BO141</f>
        <v>#DIV/0!</v>
      </c>
      <c r="F140" s="88" t="e">
        <f t="shared" si="8"/>
        <v>#DIV/0!</v>
      </c>
      <c r="G140" s="88" t="e">
        <f t="shared" si="9"/>
        <v>#DIV/0!</v>
      </c>
      <c r="H140" s="87" t="e">
        <f t="shared" si="10"/>
        <v>#DIV/0!</v>
      </c>
      <c r="I140" s="90" t="str">
        <f>IF(OR(COUNT(Calculations!BP141:BY141)&lt;3,COUNT(Calculations!BZ141:CI141)&lt;3),"N/A",IF(ISERROR(TTEST(Calculations!BP141:BY141,Calculations!BZ141:CI141,2,2)),"N/A",TTEST(Calculations!BP141:BY141,Calculations!BZ141:CI141,2,2)))</f>
        <v>N/A</v>
      </c>
      <c r="J140" s="87" t="e">
        <f t="shared" si="11"/>
        <v>#DIV/0!</v>
      </c>
      <c r="K140" s="91" t="e">
        <f>IF(AND('Test Sample Data'!N140&gt;=35,'Control Sample Data'!N140&gt;=35),"Type 3",IF(AND('Test Sample Data'!N140&gt;=30,'Control Sample Data'!N140&gt;=30,OR(I140&gt;=0.05,I140="N/A")),"Type 2",IF(OR(AND('Test Sample Data'!N140&gt;=30,'Control Sample Data'!N140&lt;=30),AND('Test Sample Data'!N140&lt;=30,'Control Sample Data'!N140&gt;=30)),"Type 1","OKAY")))</f>
        <v>#DIV/0!</v>
      </c>
    </row>
    <row r="141" spans="1:11" ht="13.5" customHeight="1">
      <c r="A141" s="94"/>
      <c r="B141" s="93" t="str">
        <f>'Gene Table'!D141</f>
        <v>NM_000298</v>
      </c>
      <c r="C141" s="86" t="s">
        <v>177</v>
      </c>
      <c r="D141" s="87" t="e">
        <f>Calculations!BN142</f>
        <v>#DIV/0!</v>
      </c>
      <c r="E141" s="87" t="e">
        <f>Calculations!BO142</f>
        <v>#DIV/0!</v>
      </c>
      <c r="F141" s="88" t="e">
        <f t="shared" si="8"/>
        <v>#DIV/0!</v>
      </c>
      <c r="G141" s="88" t="e">
        <f t="shared" si="9"/>
        <v>#DIV/0!</v>
      </c>
      <c r="H141" s="87" t="e">
        <f t="shared" si="10"/>
        <v>#DIV/0!</v>
      </c>
      <c r="I141" s="90" t="str">
        <f>IF(OR(COUNT(Calculations!BP142:BY142)&lt;3,COUNT(Calculations!BZ142:CI142)&lt;3),"N/A",IF(ISERROR(TTEST(Calculations!BP142:BY142,Calculations!BZ142:CI142,2,2)),"N/A",TTEST(Calculations!BP142:BY142,Calculations!BZ142:CI142,2,2)))</f>
        <v>N/A</v>
      </c>
      <c r="J141" s="87" t="e">
        <f t="shared" si="11"/>
        <v>#DIV/0!</v>
      </c>
      <c r="K141" s="91" t="e">
        <f>IF(AND('Test Sample Data'!N141&gt;=35,'Control Sample Data'!N141&gt;=35),"Type 3",IF(AND('Test Sample Data'!N141&gt;=30,'Control Sample Data'!N141&gt;=30,OR(I141&gt;=0.05,I141="N/A")),"Type 2",IF(OR(AND('Test Sample Data'!N141&gt;=30,'Control Sample Data'!N141&lt;=30),AND('Test Sample Data'!N141&lt;=30,'Control Sample Data'!N141&gt;=30)),"Type 1","OKAY")))</f>
        <v>#DIV/0!</v>
      </c>
    </row>
    <row r="142" spans="1:11" ht="12.75">
      <c r="A142" s="94"/>
      <c r="B142" s="93" t="str">
        <f>'Gene Table'!D142</f>
        <v>NM_000295</v>
      </c>
      <c r="C142" s="86" t="s">
        <v>181</v>
      </c>
      <c r="D142" s="87" t="e">
        <f>Calculations!BN143</f>
        <v>#DIV/0!</v>
      </c>
      <c r="E142" s="87" t="e">
        <f>Calculations!BO143</f>
        <v>#DIV/0!</v>
      </c>
      <c r="F142" s="88" t="e">
        <f t="shared" si="8"/>
        <v>#DIV/0!</v>
      </c>
      <c r="G142" s="88" t="e">
        <f t="shared" si="9"/>
        <v>#DIV/0!</v>
      </c>
      <c r="H142" s="87" t="e">
        <f t="shared" si="10"/>
        <v>#DIV/0!</v>
      </c>
      <c r="I142" s="90" t="str">
        <f>IF(OR(COUNT(Calculations!BP143:BY143)&lt;3,COUNT(Calculations!BZ143:CI143)&lt;3),"N/A",IF(ISERROR(TTEST(Calculations!BP143:BY143,Calculations!BZ143:CI143,2,2)),"N/A",TTEST(Calculations!BP143:BY143,Calculations!BZ143:CI143,2,2)))</f>
        <v>N/A</v>
      </c>
      <c r="J142" s="87" t="e">
        <f t="shared" si="11"/>
        <v>#DIV/0!</v>
      </c>
      <c r="K142" s="91" t="e">
        <f>IF(AND('Test Sample Data'!N142&gt;=35,'Control Sample Data'!N142&gt;=35),"Type 3",IF(AND('Test Sample Data'!N142&gt;=30,'Control Sample Data'!N142&gt;=30,OR(I142&gt;=0.05,I142="N/A")),"Type 2",IF(OR(AND('Test Sample Data'!N142&gt;=30,'Control Sample Data'!N142&lt;=30),AND('Test Sample Data'!N142&lt;=30,'Control Sample Data'!N142&gt;=30)),"Type 1","OKAY")))</f>
        <v>#DIV/0!</v>
      </c>
    </row>
    <row r="143" spans="1:11" ht="12.75">
      <c r="A143" s="94"/>
      <c r="B143" s="93" t="str">
        <f>'Gene Table'!D143</f>
        <v>NM_000927</v>
      </c>
      <c r="C143" s="86" t="s">
        <v>185</v>
      </c>
      <c r="D143" s="87" t="e">
        <f>Calculations!BN144</f>
        <v>#DIV/0!</v>
      </c>
      <c r="E143" s="87" t="e">
        <f>Calculations!BO144</f>
        <v>#DIV/0!</v>
      </c>
      <c r="F143" s="88" t="e">
        <f t="shared" si="8"/>
        <v>#DIV/0!</v>
      </c>
      <c r="G143" s="88" t="e">
        <f t="shared" si="9"/>
        <v>#DIV/0!</v>
      </c>
      <c r="H143" s="87" t="e">
        <f t="shared" si="10"/>
        <v>#DIV/0!</v>
      </c>
      <c r="I143" s="90" t="str">
        <f>IF(OR(COUNT(Calculations!BP144:BY144)&lt;3,COUNT(Calculations!BZ144:CI144)&lt;3),"N/A",IF(ISERROR(TTEST(Calculations!BP144:BY144,Calculations!BZ144:CI144,2,2)),"N/A",TTEST(Calculations!BP144:BY144,Calculations!BZ144:CI144,2,2)))</f>
        <v>N/A</v>
      </c>
      <c r="J143" s="87" t="e">
        <f t="shared" si="11"/>
        <v>#DIV/0!</v>
      </c>
      <c r="K143" s="91" t="e">
        <f>IF(AND('Test Sample Data'!N143&gt;=35,'Control Sample Data'!N143&gt;=35),"Type 3",IF(AND('Test Sample Data'!N143&gt;=30,'Control Sample Data'!N143&gt;=30,OR(I143&gt;=0.05,I143="N/A")),"Type 2",IF(OR(AND('Test Sample Data'!N143&gt;=30,'Control Sample Data'!N143&lt;=30),AND('Test Sample Data'!N143&lt;=30,'Control Sample Data'!N143&gt;=30)),"Type 1","OKAY")))</f>
        <v>#DIV/0!</v>
      </c>
    </row>
    <row r="144" spans="1:11" ht="12.75">
      <c r="A144" s="94"/>
      <c r="B144" s="93" t="str">
        <f>'Gene Table'!D144</f>
        <v>NM_002631</v>
      </c>
      <c r="C144" s="86" t="s">
        <v>189</v>
      </c>
      <c r="D144" s="87" t="e">
        <f>Calculations!BN145</f>
        <v>#DIV/0!</v>
      </c>
      <c r="E144" s="87" t="e">
        <f>Calculations!BO145</f>
        <v>#DIV/0!</v>
      </c>
      <c r="F144" s="88" t="e">
        <f t="shared" si="8"/>
        <v>#DIV/0!</v>
      </c>
      <c r="G144" s="88" t="e">
        <f t="shared" si="9"/>
        <v>#DIV/0!</v>
      </c>
      <c r="H144" s="87" t="e">
        <f t="shared" si="10"/>
        <v>#DIV/0!</v>
      </c>
      <c r="I144" s="90" t="str">
        <f>IF(OR(COUNT(Calculations!BP145:BY145)&lt;3,COUNT(Calculations!BZ145:CI145)&lt;3),"N/A",IF(ISERROR(TTEST(Calculations!BP145:BY145,Calculations!BZ145:CI145,2,2)),"N/A",TTEST(Calculations!BP145:BY145,Calculations!BZ145:CI145,2,2)))</f>
        <v>N/A</v>
      </c>
      <c r="J144" s="87" t="e">
        <f t="shared" si="11"/>
        <v>#DIV/0!</v>
      </c>
      <c r="K144" s="91" t="e">
        <f>IF(AND('Test Sample Data'!N144&gt;=35,'Control Sample Data'!N144&gt;=35),"Type 3",IF(AND('Test Sample Data'!N144&gt;=30,'Control Sample Data'!N144&gt;=30,OR(I144&gt;=0.05,I144="N/A")),"Type 2",IF(OR(AND('Test Sample Data'!N144&gt;=30,'Control Sample Data'!N144&lt;=30),AND('Test Sample Data'!N144&lt;=30,'Control Sample Data'!N144&gt;=30)),"Type 1","OKAY")))</f>
        <v>#DIV/0!</v>
      </c>
    </row>
    <row r="145" spans="1:11" ht="12.75">
      <c r="A145" s="94"/>
      <c r="B145" s="93" t="str">
        <f>'Gene Table'!D145</f>
        <v>NM_002575</v>
      </c>
      <c r="C145" s="86" t="s">
        <v>193</v>
      </c>
      <c r="D145" s="87" t="e">
        <f>Calculations!BN146</f>
        <v>#DIV/0!</v>
      </c>
      <c r="E145" s="87" t="e">
        <f>Calculations!BO146</f>
        <v>#DIV/0!</v>
      </c>
      <c r="F145" s="88" t="e">
        <f t="shared" si="8"/>
        <v>#DIV/0!</v>
      </c>
      <c r="G145" s="88" t="e">
        <f t="shared" si="9"/>
        <v>#DIV/0!</v>
      </c>
      <c r="H145" s="87" t="e">
        <f t="shared" si="10"/>
        <v>#DIV/0!</v>
      </c>
      <c r="I145" s="90" t="str">
        <f>IF(OR(COUNT(Calculations!BP146:BY146)&lt;3,COUNT(Calculations!BZ146:CI146)&lt;3),"N/A",IF(ISERROR(TTEST(Calculations!BP146:BY146,Calculations!BZ146:CI146,2,2)),"N/A",TTEST(Calculations!BP146:BY146,Calculations!BZ146:CI146,2,2)))</f>
        <v>N/A</v>
      </c>
      <c r="J145" s="87" t="e">
        <f t="shared" si="11"/>
        <v>#DIV/0!</v>
      </c>
      <c r="K145" s="91" t="e">
        <f>IF(AND('Test Sample Data'!N145&gt;=35,'Control Sample Data'!N145&gt;=35),"Type 3",IF(AND('Test Sample Data'!N145&gt;=30,'Control Sample Data'!N145&gt;=30,OR(I145&gt;=0.05,I145="N/A")),"Type 2",IF(OR(AND('Test Sample Data'!N145&gt;=30,'Control Sample Data'!N145&lt;=30),AND('Test Sample Data'!N145&lt;=30,'Control Sample Data'!N145&gt;=30)),"Type 1","OKAY")))</f>
        <v>#DIV/0!</v>
      </c>
    </row>
    <row r="146" spans="1:11" ht="12.75">
      <c r="A146" s="94"/>
      <c r="B146" s="93" t="str">
        <f>'Gene Table'!D146</f>
        <v>NM_000602</v>
      </c>
      <c r="C146" s="86" t="s">
        <v>197</v>
      </c>
      <c r="D146" s="87" t="e">
        <f>Calculations!BN147</f>
        <v>#DIV/0!</v>
      </c>
      <c r="E146" s="87" t="e">
        <f>Calculations!BO147</f>
        <v>#DIV/0!</v>
      </c>
      <c r="F146" s="88" t="e">
        <f t="shared" si="8"/>
        <v>#DIV/0!</v>
      </c>
      <c r="G146" s="88" t="e">
        <f t="shared" si="9"/>
        <v>#DIV/0!</v>
      </c>
      <c r="H146" s="87" t="e">
        <f t="shared" si="10"/>
        <v>#DIV/0!</v>
      </c>
      <c r="I146" s="90" t="str">
        <f>IF(OR(COUNT(Calculations!BP147:BY147)&lt;3,COUNT(Calculations!BZ147:CI147)&lt;3),"N/A",IF(ISERROR(TTEST(Calculations!BP147:BY147,Calculations!BZ147:CI147,2,2)),"N/A",TTEST(Calculations!BP147:BY147,Calculations!BZ147:CI147,2,2)))</f>
        <v>N/A</v>
      </c>
      <c r="J146" s="87" t="e">
        <f t="shared" si="11"/>
        <v>#DIV/0!</v>
      </c>
      <c r="K146" s="91" t="e">
        <f>IF(AND('Test Sample Data'!N146&gt;=35,'Control Sample Data'!N146&gt;=35),"Type 3",IF(AND('Test Sample Data'!N146&gt;=30,'Control Sample Data'!N146&gt;=30,OR(I146&gt;=0.05,I146="N/A")),"Type 2",IF(OR(AND('Test Sample Data'!N146&gt;=30,'Control Sample Data'!N146&lt;=30),AND('Test Sample Data'!N146&lt;=30,'Control Sample Data'!N146&gt;=30)),"Type 1","OKAY")))</f>
        <v>#DIV/0!</v>
      </c>
    </row>
    <row r="147" spans="1:11" ht="12.75">
      <c r="A147" s="94"/>
      <c r="B147" s="93" t="str">
        <f>'Gene Table'!D147</f>
        <v>NM_000625</v>
      </c>
      <c r="C147" s="86" t="s">
        <v>201</v>
      </c>
      <c r="D147" s="87" t="e">
        <f>Calculations!BN148</f>
        <v>#DIV/0!</v>
      </c>
      <c r="E147" s="87" t="e">
        <f>Calculations!BO148</f>
        <v>#DIV/0!</v>
      </c>
      <c r="F147" s="88" t="e">
        <f t="shared" si="8"/>
        <v>#DIV/0!</v>
      </c>
      <c r="G147" s="88" t="e">
        <f t="shared" si="9"/>
        <v>#DIV/0!</v>
      </c>
      <c r="H147" s="87" t="e">
        <f t="shared" si="10"/>
        <v>#DIV/0!</v>
      </c>
      <c r="I147" s="90" t="str">
        <f>IF(OR(COUNT(Calculations!BP148:BY148)&lt;3,COUNT(Calculations!BZ148:CI148)&lt;3),"N/A",IF(ISERROR(TTEST(Calculations!BP148:BY148,Calculations!BZ148:CI148,2,2)),"N/A",TTEST(Calculations!BP148:BY148,Calculations!BZ148:CI148,2,2)))</f>
        <v>N/A</v>
      </c>
      <c r="J147" s="87" t="e">
        <f t="shared" si="11"/>
        <v>#DIV/0!</v>
      </c>
      <c r="K147" s="91" t="e">
        <f>IF(AND('Test Sample Data'!N147&gt;=35,'Control Sample Data'!N147&gt;=35),"Type 3",IF(AND('Test Sample Data'!N147&gt;=30,'Control Sample Data'!N147&gt;=30,OR(I147&gt;=0.05,I147="N/A")),"Type 2",IF(OR(AND('Test Sample Data'!N147&gt;=30,'Control Sample Data'!N147&lt;=30),AND('Test Sample Data'!N147&lt;=30,'Control Sample Data'!N147&gt;=30)),"Type 1","OKAY")))</f>
        <v>#DIV/0!</v>
      </c>
    </row>
    <row r="148" spans="1:11" ht="12.75">
      <c r="A148" s="94"/>
      <c r="B148" s="93" t="str">
        <f>'Gene Table'!D148</f>
        <v>NM_001077493</v>
      </c>
      <c r="C148" s="86" t="s">
        <v>205</v>
      </c>
      <c r="D148" s="87" t="e">
        <f>Calculations!BN149</f>
        <v>#DIV/0!</v>
      </c>
      <c r="E148" s="87" t="e">
        <f>Calculations!BO149</f>
        <v>#DIV/0!</v>
      </c>
      <c r="F148" s="88" t="e">
        <f t="shared" si="8"/>
        <v>#DIV/0!</v>
      </c>
      <c r="G148" s="88" t="e">
        <f t="shared" si="9"/>
        <v>#DIV/0!</v>
      </c>
      <c r="H148" s="87" t="e">
        <f t="shared" si="10"/>
        <v>#DIV/0!</v>
      </c>
      <c r="I148" s="90" t="str">
        <f>IF(OR(COUNT(Calculations!BP149:BY149)&lt;3,COUNT(Calculations!BZ149:CI149)&lt;3),"N/A",IF(ISERROR(TTEST(Calculations!BP149:BY149,Calculations!BZ149:CI149,2,2)),"N/A",TTEST(Calculations!BP149:BY149,Calculations!BZ149:CI149,2,2)))</f>
        <v>N/A</v>
      </c>
      <c r="J148" s="87" t="e">
        <f t="shared" si="11"/>
        <v>#DIV/0!</v>
      </c>
      <c r="K148" s="91" t="e">
        <f>IF(AND('Test Sample Data'!N148&gt;=35,'Control Sample Data'!N148&gt;=35),"Type 3",IF(AND('Test Sample Data'!N148&gt;=30,'Control Sample Data'!N148&gt;=30,OR(I148&gt;=0.05,I148="N/A")),"Type 2",IF(OR(AND('Test Sample Data'!N148&gt;=30,'Control Sample Data'!N148&lt;=30),AND('Test Sample Data'!N148&lt;=30,'Control Sample Data'!N148&gt;=30)),"Type 1","OKAY")))</f>
        <v>#DIV/0!</v>
      </c>
    </row>
    <row r="149" spans="1:11" ht="12.75">
      <c r="A149" s="94"/>
      <c r="B149" s="93" t="str">
        <f>'Gene Table'!D149</f>
        <v>NM_002467</v>
      </c>
      <c r="C149" s="86" t="s">
        <v>209</v>
      </c>
      <c r="D149" s="87" t="e">
        <f>Calculations!BN150</f>
        <v>#DIV/0!</v>
      </c>
      <c r="E149" s="87" t="e">
        <f>Calculations!BO150</f>
        <v>#DIV/0!</v>
      </c>
      <c r="F149" s="88" t="e">
        <f t="shared" si="8"/>
        <v>#DIV/0!</v>
      </c>
      <c r="G149" s="88" t="e">
        <f t="shared" si="9"/>
        <v>#DIV/0!</v>
      </c>
      <c r="H149" s="87" t="e">
        <f t="shared" si="10"/>
        <v>#DIV/0!</v>
      </c>
      <c r="I149" s="90" t="str">
        <f>IF(OR(COUNT(Calculations!BP150:BY150)&lt;3,COUNT(Calculations!BZ150:CI150)&lt;3),"N/A",IF(ISERROR(TTEST(Calculations!BP150:BY150,Calculations!BZ150:CI150,2,2)),"N/A",TTEST(Calculations!BP150:BY150,Calculations!BZ150:CI150,2,2)))</f>
        <v>N/A</v>
      </c>
      <c r="J149" s="87" t="e">
        <f t="shared" si="11"/>
        <v>#DIV/0!</v>
      </c>
      <c r="K149" s="91" t="e">
        <f>IF(AND('Test Sample Data'!N149&gt;=35,'Control Sample Data'!N149&gt;=35),"Type 3",IF(AND('Test Sample Data'!N149&gt;=30,'Control Sample Data'!N149&gt;=30,OR(I149&gt;=0.05,I149="N/A")),"Type 2",IF(OR(AND('Test Sample Data'!N149&gt;=30,'Control Sample Data'!N149&lt;=30),AND('Test Sample Data'!N149&lt;=30,'Control Sample Data'!N149&gt;=30)),"Type 1","OKAY")))</f>
        <v>#DIV/0!</v>
      </c>
    </row>
    <row r="150" spans="1:11" ht="12.75">
      <c r="A150" s="94"/>
      <c r="B150" s="93" t="str">
        <f>'Gene Table'!D150</f>
        <v>NM_002462</v>
      </c>
      <c r="C150" s="86" t="s">
        <v>213</v>
      </c>
      <c r="D150" s="87" t="e">
        <f>Calculations!BN151</f>
        <v>#DIV/0!</v>
      </c>
      <c r="E150" s="87" t="e">
        <f>Calculations!BO151</f>
        <v>#DIV/0!</v>
      </c>
      <c r="F150" s="88" t="e">
        <f t="shared" si="8"/>
        <v>#DIV/0!</v>
      </c>
      <c r="G150" s="88" t="e">
        <f t="shared" si="9"/>
        <v>#DIV/0!</v>
      </c>
      <c r="H150" s="87" t="e">
        <f t="shared" si="10"/>
        <v>#DIV/0!</v>
      </c>
      <c r="I150" s="90" t="str">
        <f>IF(OR(COUNT(Calculations!BP151:BY151)&lt;3,COUNT(Calculations!BZ151:CI151)&lt;3),"N/A",IF(ISERROR(TTEST(Calculations!BP151:BY151,Calculations!BZ151:CI151,2,2)),"N/A",TTEST(Calculations!BP151:BY151,Calculations!BZ151:CI151,2,2)))</f>
        <v>N/A</v>
      </c>
      <c r="J150" s="87" t="e">
        <f t="shared" si="11"/>
        <v>#DIV/0!</v>
      </c>
      <c r="K150" s="91" t="e">
        <f>IF(AND('Test Sample Data'!N150&gt;=35,'Control Sample Data'!N150&gt;=35),"Type 3",IF(AND('Test Sample Data'!N150&gt;=30,'Control Sample Data'!N150&gt;=30,OR(I150&gt;=0.05,I150="N/A")),"Type 2",IF(OR(AND('Test Sample Data'!N150&gt;=30,'Control Sample Data'!N150&lt;=30),AND('Test Sample Data'!N150&lt;=30,'Control Sample Data'!N150&gt;=30)),"Type 1","OKAY")))</f>
        <v>#DIV/0!</v>
      </c>
    </row>
    <row r="151" spans="1:11" ht="12.75">
      <c r="A151" s="94"/>
      <c r="B151" s="93" t="str">
        <f>'Gene Table'!D151</f>
        <v>NM_002454</v>
      </c>
      <c r="C151" s="86" t="s">
        <v>217</v>
      </c>
      <c r="D151" s="87" t="e">
        <f>Calculations!BN152</f>
        <v>#DIV/0!</v>
      </c>
      <c r="E151" s="87" t="e">
        <f>Calculations!BO152</f>
        <v>#DIV/0!</v>
      </c>
      <c r="F151" s="88" t="e">
        <f t="shared" si="8"/>
        <v>#DIV/0!</v>
      </c>
      <c r="G151" s="88" t="e">
        <f t="shared" si="9"/>
        <v>#DIV/0!</v>
      </c>
      <c r="H151" s="87" t="e">
        <f t="shared" si="10"/>
        <v>#DIV/0!</v>
      </c>
      <c r="I151" s="90" t="str">
        <f>IF(OR(COUNT(Calculations!BP152:BY152)&lt;3,COUNT(Calculations!BZ152:CI152)&lt;3),"N/A",IF(ISERROR(TTEST(Calculations!BP152:BY152,Calculations!BZ152:CI152,2,2)),"N/A",TTEST(Calculations!BP152:BY152,Calculations!BZ152:CI152,2,2)))</f>
        <v>N/A</v>
      </c>
      <c r="J151" s="87" t="e">
        <f t="shared" si="11"/>
        <v>#DIV/0!</v>
      </c>
      <c r="K151" s="91" t="e">
        <f>IF(AND('Test Sample Data'!N151&gt;=35,'Control Sample Data'!N151&gt;=35),"Type 3",IF(AND('Test Sample Data'!N151&gt;=30,'Control Sample Data'!N151&gt;=30,OR(I151&gt;=0.05,I151="N/A")),"Type 2",IF(OR(AND('Test Sample Data'!N151&gt;=30,'Control Sample Data'!N151&lt;=30),AND('Test Sample Data'!N151&lt;=30,'Control Sample Data'!N151&gt;=30)),"Type 1","OKAY")))</f>
        <v>#DIV/0!</v>
      </c>
    </row>
    <row r="152" spans="1:11" ht="12.75">
      <c r="A152" s="94"/>
      <c r="B152" s="93" t="str">
        <f>'Gene Table'!D152</f>
        <v>NM_005952</v>
      </c>
      <c r="C152" s="86" t="s">
        <v>221</v>
      </c>
      <c r="D152" s="87" t="e">
        <f>Calculations!BN153</f>
        <v>#DIV/0!</v>
      </c>
      <c r="E152" s="87" t="e">
        <f>Calculations!BO153</f>
        <v>#DIV/0!</v>
      </c>
      <c r="F152" s="88" t="e">
        <f t="shared" si="8"/>
        <v>#DIV/0!</v>
      </c>
      <c r="G152" s="88" t="e">
        <f t="shared" si="9"/>
        <v>#DIV/0!</v>
      </c>
      <c r="H152" s="87" t="e">
        <f t="shared" si="10"/>
        <v>#DIV/0!</v>
      </c>
      <c r="I152" s="90" t="str">
        <f>IF(OR(COUNT(Calculations!BP153:BY153)&lt;3,COUNT(Calculations!BZ153:CI153)&lt;3),"N/A",IF(ISERROR(TTEST(Calculations!BP153:BY153,Calculations!BZ153:CI153,2,2)),"N/A",TTEST(Calculations!BP153:BY153,Calculations!BZ153:CI153,2,2)))</f>
        <v>N/A</v>
      </c>
      <c r="J152" s="87" t="e">
        <f t="shared" si="11"/>
        <v>#DIV/0!</v>
      </c>
      <c r="K152" s="91" t="e">
        <f>IF(AND('Test Sample Data'!N152&gt;=35,'Control Sample Data'!N152&gt;=35),"Type 3",IF(AND('Test Sample Data'!N152&gt;=30,'Control Sample Data'!N152&gt;=30,OR(I152&gt;=0.05,I152="N/A")),"Type 2",IF(OR(AND('Test Sample Data'!N152&gt;=30,'Control Sample Data'!N152&lt;=30),AND('Test Sample Data'!N152&lt;=30,'Control Sample Data'!N152&gt;=30)),"Type 1","OKAY")))</f>
        <v>#DIV/0!</v>
      </c>
    </row>
    <row r="153" spans="1:11" ht="12.75">
      <c r="A153" s="94"/>
      <c r="B153" s="93" t="str">
        <f>'Gene Table'!D153</f>
        <v>NM_000251</v>
      </c>
      <c r="C153" s="86" t="s">
        <v>225</v>
      </c>
      <c r="D153" s="87" t="e">
        <f>Calculations!BN154</f>
        <v>#DIV/0!</v>
      </c>
      <c r="E153" s="87" t="e">
        <f>Calculations!BO154</f>
        <v>#DIV/0!</v>
      </c>
      <c r="F153" s="88" t="e">
        <f t="shared" si="8"/>
        <v>#DIV/0!</v>
      </c>
      <c r="G153" s="88" t="e">
        <f t="shared" si="9"/>
        <v>#DIV/0!</v>
      </c>
      <c r="H153" s="87" t="e">
        <f t="shared" si="10"/>
        <v>#DIV/0!</v>
      </c>
      <c r="I153" s="90" t="str">
        <f>IF(OR(COUNT(Calculations!BP154:BY154)&lt;3,COUNT(Calculations!BZ154:CI154)&lt;3),"N/A",IF(ISERROR(TTEST(Calculations!BP154:BY154,Calculations!BZ154:CI154,2,2)),"N/A",TTEST(Calculations!BP154:BY154,Calculations!BZ154:CI154,2,2)))</f>
        <v>N/A</v>
      </c>
      <c r="J153" s="87" t="e">
        <f t="shared" si="11"/>
        <v>#DIV/0!</v>
      </c>
      <c r="K153" s="91" t="e">
        <f>IF(AND('Test Sample Data'!N153&gt;=35,'Control Sample Data'!N153&gt;=35),"Type 3",IF(AND('Test Sample Data'!N153&gt;=30,'Control Sample Data'!N153&gt;=30,OR(I153&gt;=0.05,I153="N/A")),"Type 2",IF(OR(AND('Test Sample Data'!N153&gt;=30,'Control Sample Data'!N153&lt;=30),AND('Test Sample Data'!N153&lt;=30,'Control Sample Data'!N153&gt;=30)),"Type 1","OKAY")))</f>
        <v>#DIV/0!</v>
      </c>
    </row>
    <row r="154" spans="1:11" ht="12.75">
      <c r="A154" s="94"/>
      <c r="B154" s="93" t="str">
        <f>'Gene Table'!D154</f>
        <v>NM_019899</v>
      </c>
      <c r="C154" s="86" t="s">
        <v>229</v>
      </c>
      <c r="D154" s="87" t="e">
        <f>Calculations!BN155</f>
        <v>#DIV/0!</v>
      </c>
      <c r="E154" s="87" t="e">
        <f>Calculations!BO155</f>
        <v>#DIV/0!</v>
      </c>
      <c r="F154" s="88" t="e">
        <f t="shared" si="8"/>
        <v>#DIV/0!</v>
      </c>
      <c r="G154" s="88" t="e">
        <f t="shared" si="9"/>
        <v>#DIV/0!</v>
      </c>
      <c r="H154" s="87" t="e">
        <f t="shared" si="10"/>
        <v>#DIV/0!</v>
      </c>
      <c r="I154" s="90" t="str">
        <f>IF(OR(COUNT(Calculations!BP155:BY155)&lt;3,COUNT(Calculations!BZ155:CI155)&lt;3),"N/A",IF(ISERROR(TTEST(Calculations!BP155:BY155,Calculations!BZ155:CI155,2,2)),"N/A",TTEST(Calculations!BP155:BY155,Calculations!BZ155:CI155,2,2)))</f>
        <v>N/A</v>
      </c>
      <c r="J154" s="87" t="e">
        <f t="shared" si="11"/>
        <v>#DIV/0!</v>
      </c>
      <c r="K154" s="91" t="e">
        <f>IF(AND('Test Sample Data'!N154&gt;=35,'Control Sample Data'!N154&gt;=35),"Type 3",IF(AND('Test Sample Data'!N154&gt;=30,'Control Sample Data'!N154&gt;=30,OR(I154&gt;=0.05,I154="N/A")),"Type 2",IF(OR(AND('Test Sample Data'!N154&gt;=30,'Control Sample Data'!N154&lt;=30),AND('Test Sample Data'!N154&lt;=30,'Control Sample Data'!N154&gt;=30)),"Type 1","OKAY")))</f>
        <v>#DIV/0!</v>
      </c>
    </row>
    <row r="155" spans="1:11" ht="12.75">
      <c r="A155" s="94"/>
      <c r="B155" s="93" t="str">
        <f>'Gene Table'!D155</f>
        <v>NM_002426</v>
      </c>
      <c r="C155" s="86" t="s">
        <v>233</v>
      </c>
      <c r="D155" s="87" t="e">
        <f>Calculations!BN156</f>
        <v>#DIV/0!</v>
      </c>
      <c r="E155" s="87" t="e">
        <f>Calculations!BO156</f>
        <v>#DIV/0!</v>
      </c>
      <c r="F155" s="88" t="e">
        <f aca="true" t="shared" si="12" ref="F155:F194">2^-D155</f>
        <v>#DIV/0!</v>
      </c>
      <c r="G155" s="88" t="e">
        <f aca="true" t="shared" si="13" ref="G155:G194">2^-E155</f>
        <v>#DIV/0!</v>
      </c>
      <c r="H155" s="87" t="e">
        <f aca="true" t="shared" si="14" ref="H155:H194">F155/G155</f>
        <v>#DIV/0!</v>
      </c>
      <c r="I155" s="90" t="str">
        <f>IF(OR(COUNT(Calculations!BP156:BY156)&lt;3,COUNT(Calculations!BZ156:CI156)&lt;3),"N/A",IF(ISERROR(TTEST(Calculations!BP156:BY156,Calculations!BZ156:CI156,2,2)),"N/A",TTEST(Calculations!BP156:BY156,Calculations!BZ156:CI156,2,2)))</f>
        <v>N/A</v>
      </c>
      <c r="J155" s="87" t="e">
        <f aca="true" t="shared" si="15" ref="J155:J194">IF(H155&gt;1,H155,-1/H155)</f>
        <v>#DIV/0!</v>
      </c>
      <c r="K155" s="91" t="e">
        <f>IF(AND('Test Sample Data'!N155&gt;=35,'Control Sample Data'!N155&gt;=35),"Type 3",IF(AND('Test Sample Data'!N155&gt;=30,'Control Sample Data'!N155&gt;=30,OR(I155&gt;=0.05,I155="N/A")),"Type 2",IF(OR(AND('Test Sample Data'!N155&gt;=30,'Control Sample Data'!N155&lt;=30),AND('Test Sample Data'!N155&lt;=30,'Control Sample Data'!N155&gt;=30)),"Type 1","OKAY")))</f>
        <v>#DIV/0!</v>
      </c>
    </row>
    <row r="156" spans="1:11" ht="12.75">
      <c r="A156" s="94"/>
      <c r="B156" s="93" t="str">
        <f>'Gene Table'!D156</f>
        <v>NM_002424</v>
      </c>
      <c r="C156" s="86" t="s">
        <v>237</v>
      </c>
      <c r="D156" s="87" t="e">
        <f>Calculations!BN157</f>
        <v>#DIV/0!</v>
      </c>
      <c r="E156" s="87" t="e">
        <f>Calculations!BO157</f>
        <v>#DIV/0!</v>
      </c>
      <c r="F156" s="88" t="e">
        <f t="shared" si="12"/>
        <v>#DIV/0!</v>
      </c>
      <c r="G156" s="88" t="e">
        <f t="shared" si="13"/>
        <v>#DIV/0!</v>
      </c>
      <c r="H156" s="87" t="e">
        <f t="shared" si="14"/>
        <v>#DIV/0!</v>
      </c>
      <c r="I156" s="90" t="str">
        <f>IF(OR(COUNT(Calculations!BP157:BY157)&lt;3,COUNT(Calculations!BZ157:CI157)&lt;3),"N/A",IF(ISERROR(TTEST(Calculations!BP157:BY157,Calculations!BZ157:CI157,2,2)),"N/A",TTEST(Calculations!BP157:BY157,Calculations!BZ157:CI157,2,2)))</f>
        <v>N/A</v>
      </c>
      <c r="J156" s="87" t="e">
        <f t="shared" si="15"/>
        <v>#DIV/0!</v>
      </c>
      <c r="K156" s="91" t="e">
        <f>IF(AND('Test Sample Data'!N156&gt;=35,'Control Sample Data'!N156&gt;=35),"Type 3",IF(AND('Test Sample Data'!N156&gt;=30,'Control Sample Data'!N156&gt;=30,OR(I156&gt;=0.05,I156="N/A")),"Type 2",IF(OR(AND('Test Sample Data'!N156&gt;=30,'Control Sample Data'!N156&lt;=30),AND('Test Sample Data'!N156&lt;=30,'Control Sample Data'!N156&gt;=30)),"Type 1","OKAY")))</f>
        <v>#DIV/0!</v>
      </c>
    </row>
    <row r="157" spans="1:11" ht="12.75">
      <c r="A157" s="94"/>
      <c r="B157" s="93" t="str">
        <f>'Gene Table'!D157</f>
        <v>NM_000249</v>
      </c>
      <c r="C157" s="86" t="s">
        <v>241</v>
      </c>
      <c r="D157" s="87" t="e">
        <f>Calculations!BN158</f>
        <v>#DIV/0!</v>
      </c>
      <c r="E157" s="87" t="e">
        <f>Calculations!BO158</f>
        <v>#DIV/0!</v>
      </c>
      <c r="F157" s="88" t="e">
        <f t="shared" si="12"/>
        <v>#DIV/0!</v>
      </c>
      <c r="G157" s="88" t="e">
        <f t="shared" si="13"/>
        <v>#DIV/0!</v>
      </c>
      <c r="H157" s="87" t="e">
        <f t="shared" si="14"/>
        <v>#DIV/0!</v>
      </c>
      <c r="I157" s="90" t="str">
        <f>IF(OR(COUNT(Calculations!BP158:BY158)&lt;3,COUNT(Calculations!BZ158:CI158)&lt;3),"N/A",IF(ISERROR(TTEST(Calculations!BP158:BY158,Calculations!BZ158:CI158,2,2)),"N/A",TTEST(Calculations!BP158:BY158,Calculations!BZ158:CI158,2,2)))</f>
        <v>N/A</v>
      </c>
      <c r="J157" s="87" t="e">
        <f t="shared" si="15"/>
        <v>#DIV/0!</v>
      </c>
      <c r="K157" s="91" t="e">
        <f>IF(AND('Test Sample Data'!N157&gt;=35,'Control Sample Data'!N157&gt;=35),"Type 3",IF(AND('Test Sample Data'!N157&gt;=30,'Control Sample Data'!N157&gt;=30,OR(I157&gt;=0.05,I157="N/A")),"Type 2",IF(OR(AND('Test Sample Data'!N157&gt;=30,'Control Sample Data'!N157&lt;=30),AND('Test Sample Data'!N157&lt;=30,'Control Sample Data'!N157&gt;=30)),"Type 1","OKAY")))</f>
        <v>#DIV/0!</v>
      </c>
    </row>
    <row r="158" spans="1:11" ht="12.75">
      <c r="A158" s="94"/>
      <c r="B158" s="93" t="str">
        <f>'Gene Table'!D158</f>
        <v>NM_000246</v>
      </c>
      <c r="C158" s="86" t="s">
        <v>245</v>
      </c>
      <c r="D158" s="87" t="e">
        <f>Calculations!BN159</f>
        <v>#DIV/0!</v>
      </c>
      <c r="E158" s="87" t="e">
        <f>Calculations!BO159</f>
        <v>#DIV/0!</v>
      </c>
      <c r="F158" s="88" t="e">
        <f t="shared" si="12"/>
        <v>#DIV/0!</v>
      </c>
      <c r="G158" s="88" t="e">
        <f t="shared" si="13"/>
        <v>#DIV/0!</v>
      </c>
      <c r="H158" s="87" t="e">
        <f t="shared" si="14"/>
        <v>#DIV/0!</v>
      </c>
      <c r="I158" s="90" t="str">
        <f>IF(OR(COUNT(Calculations!BP159:BY159)&lt;3,COUNT(Calculations!BZ159:CI159)&lt;3),"N/A",IF(ISERROR(TTEST(Calculations!BP159:BY159,Calculations!BZ159:CI159,2,2)),"N/A",TTEST(Calculations!BP159:BY159,Calculations!BZ159:CI159,2,2)))</f>
        <v>N/A</v>
      </c>
      <c r="J158" s="87" t="e">
        <f t="shared" si="15"/>
        <v>#DIV/0!</v>
      </c>
      <c r="K158" s="91" t="e">
        <f>IF(AND('Test Sample Data'!N158&gt;=35,'Control Sample Data'!N158&gt;=35),"Type 3",IF(AND('Test Sample Data'!N158&gt;=30,'Control Sample Data'!N158&gt;=30,OR(I158&gt;=0.05,I158="N/A")),"Type 2",IF(OR(AND('Test Sample Data'!N158&gt;=30,'Control Sample Data'!N158&lt;=30),AND('Test Sample Data'!N158&lt;=30,'Control Sample Data'!N158&gt;=30)),"Type 1","OKAY")))</f>
        <v>#DIV/0!</v>
      </c>
    </row>
    <row r="159" spans="1:11" ht="12.75">
      <c r="A159" s="94"/>
      <c r="B159" s="93" t="str">
        <f>'Gene Table'!D159</f>
        <v>NM_000428</v>
      </c>
      <c r="C159" s="86" t="s">
        <v>249</v>
      </c>
      <c r="D159" s="87" t="e">
        <f>Calculations!BN160</f>
        <v>#DIV/0!</v>
      </c>
      <c r="E159" s="87" t="e">
        <f>Calculations!BO160</f>
        <v>#DIV/0!</v>
      </c>
      <c r="F159" s="88" t="e">
        <f t="shared" si="12"/>
        <v>#DIV/0!</v>
      </c>
      <c r="G159" s="88" t="e">
        <f t="shared" si="13"/>
        <v>#DIV/0!</v>
      </c>
      <c r="H159" s="87" t="e">
        <f t="shared" si="14"/>
        <v>#DIV/0!</v>
      </c>
      <c r="I159" s="90" t="str">
        <f>IF(OR(COUNT(Calculations!BP160:BY160)&lt;3,COUNT(Calculations!BZ160:CI160)&lt;3),"N/A",IF(ISERROR(TTEST(Calculations!BP160:BY160,Calculations!BZ160:CI160,2,2)),"N/A",TTEST(Calculations!BP160:BY160,Calculations!BZ160:CI160,2,2)))</f>
        <v>N/A</v>
      </c>
      <c r="J159" s="87" t="e">
        <f t="shared" si="15"/>
        <v>#DIV/0!</v>
      </c>
      <c r="K159" s="91" t="e">
        <f>IF(AND('Test Sample Data'!N159&gt;=35,'Control Sample Data'!N159&gt;=35),"Type 3",IF(AND('Test Sample Data'!N159&gt;=30,'Control Sample Data'!N159&gt;=30,OR(I159&gt;=0.05,I159="N/A")),"Type 2",IF(OR(AND('Test Sample Data'!N159&gt;=30,'Control Sample Data'!N159&lt;=30),AND('Test Sample Data'!N159&lt;=30,'Control Sample Data'!N159&gt;=30)),"Type 1","OKAY")))</f>
        <v>#DIV/0!</v>
      </c>
    </row>
    <row r="160" spans="1:11" ht="12.75">
      <c r="A160" s="94"/>
      <c r="B160" s="93" t="str">
        <f>'Gene Table'!D160</f>
        <v>NM_000236</v>
      </c>
      <c r="C160" s="86" t="s">
        <v>253</v>
      </c>
      <c r="D160" s="87" t="e">
        <f>Calculations!BN161</f>
        <v>#DIV/0!</v>
      </c>
      <c r="E160" s="87" t="e">
        <f>Calculations!BO161</f>
        <v>#DIV/0!</v>
      </c>
      <c r="F160" s="88" t="e">
        <f t="shared" si="12"/>
        <v>#DIV/0!</v>
      </c>
      <c r="G160" s="88" t="e">
        <f t="shared" si="13"/>
        <v>#DIV/0!</v>
      </c>
      <c r="H160" s="87" t="e">
        <f t="shared" si="14"/>
        <v>#DIV/0!</v>
      </c>
      <c r="I160" s="90" t="str">
        <f>IF(OR(COUNT(Calculations!BP161:BY161)&lt;3,COUNT(Calculations!BZ161:CI161)&lt;3),"N/A",IF(ISERROR(TTEST(Calculations!BP161:BY161,Calculations!BZ161:CI161,2,2)),"N/A",TTEST(Calculations!BP161:BY161,Calculations!BZ161:CI161,2,2)))</f>
        <v>N/A</v>
      </c>
      <c r="J160" s="87" t="e">
        <f t="shared" si="15"/>
        <v>#DIV/0!</v>
      </c>
      <c r="K160" s="91" t="e">
        <f>IF(AND('Test Sample Data'!N160&gt;=35,'Control Sample Data'!N160&gt;=35),"Type 3",IF(AND('Test Sample Data'!N160&gt;=30,'Control Sample Data'!N160&gt;=30,OR(I160&gt;=0.05,I160="N/A")),"Type 2",IF(OR(AND('Test Sample Data'!N160&gt;=30,'Control Sample Data'!N160&lt;=30),AND('Test Sample Data'!N160&lt;=30,'Control Sample Data'!N160&gt;=30)),"Type 1","OKAY")))</f>
        <v>#DIV/0!</v>
      </c>
    </row>
    <row r="161" spans="1:11" ht="12.75">
      <c r="A161" s="94"/>
      <c r="B161" s="93" t="str">
        <f>'Gene Table'!D161</f>
        <v>NM_000222</v>
      </c>
      <c r="C161" s="86" t="s">
        <v>257</v>
      </c>
      <c r="D161" s="87" t="e">
        <f>Calculations!BN162</f>
        <v>#DIV/0!</v>
      </c>
      <c r="E161" s="87" t="e">
        <f>Calculations!BO162</f>
        <v>#DIV/0!</v>
      </c>
      <c r="F161" s="88" t="e">
        <f t="shared" si="12"/>
        <v>#DIV/0!</v>
      </c>
      <c r="G161" s="88" t="e">
        <f t="shared" si="13"/>
        <v>#DIV/0!</v>
      </c>
      <c r="H161" s="87" t="e">
        <f t="shared" si="14"/>
        <v>#DIV/0!</v>
      </c>
      <c r="I161" s="90" t="str">
        <f>IF(OR(COUNT(Calculations!BP162:BY162)&lt;3,COUNT(Calculations!BZ162:CI162)&lt;3),"N/A",IF(ISERROR(TTEST(Calculations!BP162:BY162,Calculations!BZ162:CI162,2,2)),"N/A",TTEST(Calculations!BP162:BY162,Calculations!BZ162:CI162,2,2)))</f>
        <v>N/A</v>
      </c>
      <c r="J161" s="87" t="e">
        <f t="shared" si="15"/>
        <v>#DIV/0!</v>
      </c>
      <c r="K161" s="91" t="e">
        <f>IF(AND('Test Sample Data'!N161&gt;=35,'Control Sample Data'!N161&gt;=35),"Type 3",IF(AND('Test Sample Data'!N161&gt;=30,'Control Sample Data'!N161&gt;=30,OR(I161&gt;=0.05,I161="N/A")),"Type 2",IF(OR(AND('Test Sample Data'!N161&gt;=30,'Control Sample Data'!N161&lt;=30),AND('Test Sample Data'!N161&lt;=30,'Control Sample Data'!N161&gt;=30)),"Type 1","OKAY")))</f>
        <v>#DIV/0!</v>
      </c>
    </row>
    <row r="162" spans="1:11" ht="12.75">
      <c r="A162" s="94"/>
      <c r="B162" s="93" t="str">
        <f>'Gene Table'!D162</f>
        <v>NM_013289</v>
      </c>
      <c r="C162" s="86" t="s">
        <v>261</v>
      </c>
      <c r="D162" s="87" t="e">
        <f>Calculations!BN163</f>
        <v>#DIV/0!</v>
      </c>
      <c r="E162" s="87" t="e">
        <f>Calculations!BO163</f>
        <v>#DIV/0!</v>
      </c>
      <c r="F162" s="88" t="e">
        <f t="shared" si="12"/>
        <v>#DIV/0!</v>
      </c>
      <c r="G162" s="88" t="e">
        <f t="shared" si="13"/>
        <v>#DIV/0!</v>
      </c>
      <c r="H162" s="87" t="e">
        <f t="shared" si="14"/>
        <v>#DIV/0!</v>
      </c>
      <c r="I162" s="90" t="str">
        <f>IF(OR(COUNT(Calculations!BP163:BY163)&lt;3,COUNT(Calculations!BZ163:CI163)&lt;3),"N/A",IF(ISERROR(TTEST(Calculations!BP163:BY163,Calculations!BZ163:CI163,2,2)),"N/A",TTEST(Calculations!BP163:BY163,Calculations!BZ163:CI163,2,2)))</f>
        <v>N/A</v>
      </c>
      <c r="J162" s="87" t="e">
        <f t="shared" si="15"/>
        <v>#DIV/0!</v>
      </c>
      <c r="K162" s="91" t="e">
        <f>IF(AND('Test Sample Data'!N162&gt;=35,'Control Sample Data'!N162&gt;=35),"Type 3",IF(AND('Test Sample Data'!N162&gt;=30,'Control Sample Data'!N162&gt;=30,OR(I162&gt;=0.05,I162="N/A")),"Type 2",IF(OR(AND('Test Sample Data'!N162&gt;=30,'Control Sample Data'!N162&lt;=30),AND('Test Sample Data'!N162&lt;=30,'Control Sample Data'!N162&gt;=30)),"Type 1","OKAY")))</f>
        <v>#DIV/0!</v>
      </c>
    </row>
    <row r="163" spans="1:11" ht="12.75">
      <c r="A163" s="94"/>
      <c r="B163" s="93" t="str">
        <f>'Gene Table'!D163</f>
        <v>NM_012313</v>
      </c>
      <c r="C163" s="86" t="s">
        <v>265</v>
      </c>
      <c r="D163" s="87" t="e">
        <f>Calculations!BN164</f>
        <v>#DIV/0!</v>
      </c>
      <c r="E163" s="87" t="e">
        <f>Calculations!BO164</f>
        <v>#DIV/0!</v>
      </c>
      <c r="F163" s="88" t="e">
        <f t="shared" si="12"/>
        <v>#DIV/0!</v>
      </c>
      <c r="G163" s="88" t="e">
        <f t="shared" si="13"/>
        <v>#DIV/0!</v>
      </c>
      <c r="H163" s="87" t="e">
        <f t="shared" si="14"/>
        <v>#DIV/0!</v>
      </c>
      <c r="I163" s="90" t="str">
        <f>IF(OR(COUNT(Calculations!BP164:BY164)&lt;3,COUNT(Calculations!BZ164:CI164)&lt;3),"N/A",IF(ISERROR(TTEST(Calculations!BP164:BY164,Calculations!BZ164:CI164,2,2)),"N/A",TTEST(Calculations!BP164:BY164,Calculations!BZ164:CI164,2,2)))</f>
        <v>N/A</v>
      </c>
      <c r="J163" s="87" t="e">
        <f t="shared" si="15"/>
        <v>#DIV/0!</v>
      </c>
      <c r="K163" s="91" t="e">
        <f>IF(AND('Test Sample Data'!N163&gt;=35,'Control Sample Data'!N163&gt;=35),"Type 3",IF(AND('Test Sample Data'!N163&gt;=30,'Control Sample Data'!N163&gt;=30,OR(I163&gt;=0.05,I163="N/A")),"Type 2",IF(OR(AND('Test Sample Data'!N163&gt;=30,'Control Sample Data'!N163&lt;=30),AND('Test Sample Data'!N163&lt;=30,'Control Sample Data'!N163&gt;=30)),"Type 1","OKAY")))</f>
        <v>#DIV/0!</v>
      </c>
    </row>
    <row r="164" spans="1:11" ht="12.75">
      <c r="A164" s="94"/>
      <c r="B164" s="93" t="str">
        <f>'Gene Table'!D164</f>
        <v>NM_002255</v>
      </c>
      <c r="C164" s="86" t="s">
        <v>269</v>
      </c>
      <c r="D164" s="87" t="e">
        <f>Calculations!BN165</f>
        <v>#DIV/0!</v>
      </c>
      <c r="E164" s="87" t="e">
        <f>Calculations!BO165</f>
        <v>#DIV/0!</v>
      </c>
      <c r="F164" s="88" t="e">
        <f t="shared" si="12"/>
        <v>#DIV/0!</v>
      </c>
      <c r="G164" s="88" t="e">
        <f t="shared" si="13"/>
        <v>#DIV/0!</v>
      </c>
      <c r="H164" s="87" t="e">
        <f t="shared" si="14"/>
        <v>#DIV/0!</v>
      </c>
      <c r="I164" s="90" t="str">
        <f>IF(OR(COUNT(Calculations!BP165:BY165)&lt;3,COUNT(Calculations!BZ165:CI165)&lt;3),"N/A",IF(ISERROR(TTEST(Calculations!BP165:BY165,Calculations!BZ165:CI165,2,2)),"N/A",TTEST(Calculations!BP165:BY165,Calculations!BZ165:CI165,2,2)))</f>
        <v>N/A</v>
      </c>
      <c r="J164" s="87" t="e">
        <f t="shared" si="15"/>
        <v>#DIV/0!</v>
      </c>
      <c r="K164" s="91" t="e">
        <f>IF(AND('Test Sample Data'!N164&gt;=35,'Control Sample Data'!N164&gt;=35),"Type 3",IF(AND('Test Sample Data'!N164&gt;=30,'Control Sample Data'!N164&gt;=30,OR(I164&gt;=0.05,I164="N/A")),"Type 2",IF(OR(AND('Test Sample Data'!N164&gt;=30,'Control Sample Data'!N164&lt;=30),AND('Test Sample Data'!N164&lt;=30,'Control Sample Data'!N164&gt;=30)),"Type 1","OKAY")))</f>
        <v>#DIV/0!</v>
      </c>
    </row>
    <row r="165" spans="1:11" ht="12.75">
      <c r="A165" s="94"/>
      <c r="B165" s="93" t="str">
        <f>'Gene Table'!D165</f>
        <v>NM_015868</v>
      </c>
      <c r="C165" s="86" t="s">
        <v>273</v>
      </c>
      <c r="D165" s="87" t="e">
        <f>Calculations!BN166</f>
        <v>#DIV/0!</v>
      </c>
      <c r="E165" s="87" t="e">
        <f>Calculations!BO166</f>
        <v>#DIV/0!</v>
      </c>
      <c r="F165" s="88" t="e">
        <f t="shared" si="12"/>
        <v>#DIV/0!</v>
      </c>
      <c r="G165" s="88" t="e">
        <f t="shared" si="13"/>
        <v>#DIV/0!</v>
      </c>
      <c r="H165" s="87" t="e">
        <f t="shared" si="14"/>
        <v>#DIV/0!</v>
      </c>
      <c r="I165" s="90" t="str">
        <f>IF(OR(COUNT(Calculations!BP166:BY166)&lt;3,COUNT(Calculations!BZ166:CI166)&lt;3),"N/A",IF(ISERROR(TTEST(Calculations!BP166:BY166,Calculations!BZ166:CI166,2,2)),"N/A",TTEST(Calculations!BP166:BY166,Calculations!BZ166:CI166,2,2)))</f>
        <v>N/A</v>
      </c>
      <c r="J165" s="87" t="e">
        <f t="shared" si="15"/>
        <v>#DIV/0!</v>
      </c>
      <c r="K165" s="91" t="e">
        <f>IF(AND('Test Sample Data'!N165&gt;=35,'Control Sample Data'!N165&gt;=35),"Type 3",IF(AND('Test Sample Data'!N165&gt;=30,'Control Sample Data'!N165&gt;=30,OR(I165&gt;=0.05,I165="N/A")),"Type 2",IF(OR(AND('Test Sample Data'!N165&gt;=30,'Control Sample Data'!N165&lt;=30),AND('Test Sample Data'!N165&lt;=30,'Control Sample Data'!N165&gt;=30)),"Type 1","OKAY")))</f>
        <v>#DIV/0!</v>
      </c>
    </row>
    <row r="166" spans="1:11" ht="12.75">
      <c r="A166" s="94"/>
      <c r="B166" s="93" t="str">
        <f>'Gene Table'!D166</f>
        <v>NM_014218</v>
      </c>
      <c r="C166" s="86" t="s">
        <v>277</v>
      </c>
      <c r="D166" s="87" t="e">
        <f>Calculations!BN167</f>
        <v>#DIV/0!</v>
      </c>
      <c r="E166" s="87" t="e">
        <f>Calculations!BO167</f>
        <v>#DIV/0!</v>
      </c>
      <c r="F166" s="88" t="e">
        <f t="shared" si="12"/>
        <v>#DIV/0!</v>
      </c>
      <c r="G166" s="88" t="e">
        <f t="shared" si="13"/>
        <v>#DIV/0!</v>
      </c>
      <c r="H166" s="87" t="e">
        <f t="shared" si="14"/>
        <v>#DIV/0!</v>
      </c>
      <c r="I166" s="90" t="str">
        <f>IF(OR(COUNT(Calculations!BP167:BY167)&lt;3,COUNT(Calculations!BZ167:CI167)&lt;3),"N/A",IF(ISERROR(TTEST(Calculations!BP167:BY167,Calculations!BZ167:CI167,2,2)),"N/A",TTEST(Calculations!BP167:BY167,Calculations!BZ167:CI167,2,2)))</f>
        <v>N/A</v>
      </c>
      <c r="J166" s="87" t="e">
        <f t="shared" si="15"/>
        <v>#DIV/0!</v>
      </c>
      <c r="K166" s="91" t="e">
        <f>IF(AND('Test Sample Data'!N166&gt;=35,'Control Sample Data'!N166&gt;=35),"Type 3",IF(AND('Test Sample Data'!N166&gt;=30,'Control Sample Data'!N166&gt;=30,OR(I166&gt;=0.05,I166="N/A")),"Type 2",IF(OR(AND('Test Sample Data'!N166&gt;=30,'Control Sample Data'!N166&lt;=30),AND('Test Sample Data'!N166&lt;=30,'Control Sample Data'!N166&gt;=30)),"Type 1","OKAY")))</f>
        <v>#DIV/0!</v>
      </c>
    </row>
    <row r="167" spans="1:11" ht="12.75">
      <c r="A167" s="94"/>
      <c r="B167" s="93" t="str">
        <f>'Gene Table'!D167</f>
        <v>NM_002253</v>
      </c>
      <c r="C167" s="86" t="s">
        <v>281</v>
      </c>
      <c r="D167" s="87" t="e">
        <f>Calculations!BN168</f>
        <v>#DIV/0!</v>
      </c>
      <c r="E167" s="87" t="e">
        <f>Calculations!BO168</f>
        <v>#DIV/0!</v>
      </c>
      <c r="F167" s="88" t="e">
        <f t="shared" si="12"/>
        <v>#DIV/0!</v>
      </c>
      <c r="G167" s="88" t="e">
        <f t="shared" si="13"/>
        <v>#DIV/0!</v>
      </c>
      <c r="H167" s="87" t="e">
        <f t="shared" si="14"/>
        <v>#DIV/0!</v>
      </c>
      <c r="I167" s="90" t="str">
        <f>IF(OR(COUNT(Calculations!BP168:BY168)&lt;3,COUNT(Calculations!BZ168:CI168)&lt;3),"N/A",IF(ISERROR(TTEST(Calculations!BP168:BY168,Calculations!BZ168:CI168,2,2)),"N/A",TTEST(Calculations!BP168:BY168,Calculations!BZ168:CI168,2,2)))</f>
        <v>N/A</v>
      </c>
      <c r="J167" s="87" t="e">
        <f t="shared" si="15"/>
        <v>#DIV/0!</v>
      </c>
      <c r="K167" s="91" t="e">
        <f>IF(AND('Test Sample Data'!N167&gt;=35,'Control Sample Data'!N167&gt;=35),"Type 3",IF(AND('Test Sample Data'!N167&gt;=30,'Control Sample Data'!N167&gt;=30,OR(I167&gt;=0.05,I167="N/A")),"Type 2",IF(OR(AND('Test Sample Data'!N167&gt;=30,'Control Sample Data'!N167&lt;=30),AND('Test Sample Data'!N167&lt;=30,'Control Sample Data'!N167&gt;=30)),"Type 1","OKAY")))</f>
        <v>#DIV/0!</v>
      </c>
    </row>
    <row r="168" spans="1:11" ht="12.75">
      <c r="A168" s="94"/>
      <c r="B168" s="93" t="str">
        <f>'Gene Table'!D168</f>
        <v>NM_002239</v>
      </c>
      <c r="C168" s="86" t="s">
        <v>285</v>
      </c>
      <c r="D168" s="87" t="e">
        <f>Calculations!BN169</f>
        <v>#DIV/0!</v>
      </c>
      <c r="E168" s="87" t="e">
        <f>Calculations!BO169</f>
        <v>#DIV/0!</v>
      </c>
      <c r="F168" s="88" t="e">
        <f t="shared" si="12"/>
        <v>#DIV/0!</v>
      </c>
      <c r="G168" s="88" t="e">
        <f t="shared" si="13"/>
        <v>#DIV/0!</v>
      </c>
      <c r="H168" s="87" t="e">
        <f t="shared" si="14"/>
        <v>#DIV/0!</v>
      </c>
      <c r="I168" s="90" t="str">
        <f>IF(OR(COUNT(Calculations!BP169:BY169)&lt;3,COUNT(Calculations!BZ169:CI169)&lt;3),"N/A",IF(ISERROR(TTEST(Calculations!BP169:BY169,Calculations!BZ169:CI169,2,2)),"N/A",TTEST(Calculations!BP169:BY169,Calculations!BZ169:CI169,2,2)))</f>
        <v>N/A</v>
      </c>
      <c r="J168" s="87" t="e">
        <f t="shared" si="15"/>
        <v>#DIV/0!</v>
      </c>
      <c r="K168" s="91" t="e">
        <f>IF(AND('Test Sample Data'!N168&gt;=35,'Control Sample Data'!N168&gt;=35),"Type 3",IF(AND('Test Sample Data'!N168&gt;=30,'Control Sample Data'!N168&gt;=30,OR(I168&gt;=0.05,I168="N/A")),"Type 2",IF(OR(AND('Test Sample Data'!N168&gt;=30,'Control Sample Data'!N168&lt;=30),AND('Test Sample Data'!N168&lt;=30,'Control Sample Data'!N168&gt;=30)),"Type 1","OKAY")))</f>
        <v>#DIV/0!</v>
      </c>
    </row>
    <row r="169" spans="1:11" ht="12.75">
      <c r="A169" s="94"/>
      <c r="B169" s="93" t="str">
        <f>'Gene Table'!D169</f>
        <v>NM_002227</v>
      </c>
      <c r="C169" s="86" t="s">
        <v>289</v>
      </c>
      <c r="D169" s="87" t="e">
        <f>Calculations!BN170</f>
        <v>#DIV/0!</v>
      </c>
      <c r="E169" s="87" t="e">
        <f>Calculations!BO170</f>
        <v>#DIV/0!</v>
      </c>
      <c r="F169" s="88" t="e">
        <f t="shared" si="12"/>
        <v>#DIV/0!</v>
      </c>
      <c r="G169" s="88" t="e">
        <f t="shared" si="13"/>
        <v>#DIV/0!</v>
      </c>
      <c r="H169" s="87" t="e">
        <f t="shared" si="14"/>
        <v>#DIV/0!</v>
      </c>
      <c r="I169" s="90" t="str">
        <f>IF(OR(COUNT(Calculations!BP170:BY170)&lt;3,COUNT(Calculations!BZ170:CI170)&lt;3),"N/A",IF(ISERROR(TTEST(Calculations!BP170:BY170,Calculations!BZ170:CI170,2,2)),"N/A",TTEST(Calculations!BP170:BY170,Calculations!BZ170:CI170,2,2)))</f>
        <v>N/A</v>
      </c>
      <c r="J169" s="87" t="e">
        <f t="shared" si="15"/>
        <v>#DIV/0!</v>
      </c>
      <c r="K169" s="91" t="e">
        <f>IF(AND('Test Sample Data'!N169&gt;=35,'Control Sample Data'!N169&gt;=35),"Type 3",IF(AND('Test Sample Data'!N169&gt;=30,'Control Sample Data'!N169&gt;=30,OR(I169&gt;=0.05,I169="N/A")),"Type 2",IF(OR(AND('Test Sample Data'!N169&gt;=30,'Control Sample Data'!N169&lt;=30),AND('Test Sample Data'!N169&lt;=30,'Control Sample Data'!N169&gt;=30)),"Type 1","OKAY")))</f>
        <v>#DIV/0!</v>
      </c>
    </row>
    <row r="170" spans="1:11" ht="12.75">
      <c r="A170" s="94"/>
      <c r="B170" s="93" t="str">
        <f>'Gene Table'!D170</f>
        <v>NM_002210</v>
      </c>
      <c r="C170" s="86" t="s">
        <v>293</v>
      </c>
      <c r="D170" s="87" t="e">
        <f>Calculations!BN171</f>
        <v>#DIV/0!</v>
      </c>
      <c r="E170" s="87" t="e">
        <f>Calculations!BO171</f>
        <v>#DIV/0!</v>
      </c>
      <c r="F170" s="88" t="e">
        <f t="shared" si="12"/>
        <v>#DIV/0!</v>
      </c>
      <c r="G170" s="88" t="e">
        <f t="shared" si="13"/>
        <v>#DIV/0!</v>
      </c>
      <c r="H170" s="87" t="e">
        <f t="shared" si="14"/>
        <v>#DIV/0!</v>
      </c>
      <c r="I170" s="90" t="str">
        <f>IF(OR(COUNT(Calculations!BP171:BY171)&lt;3,COUNT(Calculations!BZ171:CI171)&lt;3),"N/A",IF(ISERROR(TTEST(Calculations!BP171:BY171,Calculations!BZ171:CI171,2,2)),"N/A",TTEST(Calculations!BP171:BY171,Calculations!BZ171:CI171,2,2)))</f>
        <v>N/A</v>
      </c>
      <c r="J170" s="87" t="e">
        <f t="shared" si="15"/>
        <v>#DIV/0!</v>
      </c>
      <c r="K170" s="91" t="e">
        <f>IF(AND('Test Sample Data'!N170&gt;=35,'Control Sample Data'!N170&gt;=35),"Type 3",IF(AND('Test Sample Data'!N170&gt;=30,'Control Sample Data'!N170&gt;=30,OR(I170&gt;=0.05,I170="N/A")),"Type 2",IF(OR(AND('Test Sample Data'!N170&gt;=30,'Control Sample Data'!N170&lt;=30),AND('Test Sample Data'!N170&lt;=30,'Control Sample Data'!N170&gt;=30)),"Type 1","OKAY")))</f>
        <v>#DIV/0!</v>
      </c>
    </row>
    <row r="171" spans="1:11" ht="12.75">
      <c r="A171" s="94"/>
      <c r="B171" s="93" t="str">
        <f>'Gene Table'!D171</f>
        <v>NM_002207</v>
      </c>
      <c r="C171" s="86" t="s">
        <v>297</v>
      </c>
      <c r="D171" s="87" t="e">
        <f>Calculations!BN172</f>
        <v>#DIV/0!</v>
      </c>
      <c r="E171" s="87" t="e">
        <f>Calculations!BO172</f>
        <v>#DIV/0!</v>
      </c>
      <c r="F171" s="88" t="e">
        <f t="shared" si="12"/>
        <v>#DIV/0!</v>
      </c>
      <c r="G171" s="88" t="e">
        <f t="shared" si="13"/>
        <v>#DIV/0!</v>
      </c>
      <c r="H171" s="87" t="e">
        <f t="shared" si="14"/>
        <v>#DIV/0!</v>
      </c>
      <c r="I171" s="90" t="str">
        <f>IF(OR(COUNT(Calculations!BP172:BY172)&lt;3,COUNT(Calculations!BZ172:CI172)&lt;3),"N/A",IF(ISERROR(TTEST(Calculations!BP172:BY172,Calculations!BZ172:CI172,2,2)),"N/A",TTEST(Calculations!BP172:BY172,Calculations!BZ172:CI172,2,2)))</f>
        <v>N/A</v>
      </c>
      <c r="J171" s="87" t="e">
        <f t="shared" si="15"/>
        <v>#DIV/0!</v>
      </c>
      <c r="K171" s="91" t="e">
        <f>IF(AND('Test Sample Data'!N171&gt;=35,'Control Sample Data'!N171&gt;=35),"Type 3",IF(AND('Test Sample Data'!N171&gt;=30,'Control Sample Data'!N171&gt;=30,OR(I171&gt;=0.05,I171="N/A")),"Type 2",IF(OR(AND('Test Sample Data'!N171&gt;=30,'Control Sample Data'!N171&lt;=30),AND('Test Sample Data'!N171&lt;=30,'Control Sample Data'!N171&gt;=30)),"Type 1","OKAY")))</f>
        <v>#DIV/0!</v>
      </c>
    </row>
    <row r="172" spans="1:11" ht="12.75">
      <c r="A172" s="94"/>
      <c r="B172" s="93" t="str">
        <f>'Gene Table'!D172</f>
        <v>NM_000207</v>
      </c>
      <c r="C172" s="86" t="s">
        <v>301</v>
      </c>
      <c r="D172" s="87" t="e">
        <f>Calculations!BN173</f>
        <v>#DIV/0!</v>
      </c>
      <c r="E172" s="87" t="e">
        <f>Calculations!BO173</f>
        <v>#DIV/0!</v>
      </c>
      <c r="F172" s="88" t="e">
        <f t="shared" si="12"/>
        <v>#DIV/0!</v>
      </c>
      <c r="G172" s="88" t="e">
        <f t="shared" si="13"/>
        <v>#DIV/0!</v>
      </c>
      <c r="H172" s="87" t="e">
        <f t="shared" si="14"/>
        <v>#DIV/0!</v>
      </c>
      <c r="I172" s="90" t="str">
        <f>IF(OR(COUNT(Calculations!BP173:BY173)&lt;3,COUNT(Calculations!BZ173:CI173)&lt;3),"N/A",IF(ISERROR(TTEST(Calculations!BP173:BY173,Calculations!BZ173:CI173,2,2)),"N/A",TTEST(Calculations!BP173:BY173,Calculations!BZ173:CI173,2,2)))</f>
        <v>N/A</v>
      </c>
      <c r="J172" s="87" t="e">
        <f t="shared" si="15"/>
        <v>#DIV/0!</v>
      </c>
      <c r="K172" s="91" t="e">
        <f>IF(AND('Test Sample Data'!N172&gt;=35,'Control Sample Data'!N172&gt;=35),"Type 3",IF(AND('Test Sample Data'!N172&gt;=30,'Control Sample Data'!N172&gt;=30,OR(I172&gt;=0.05,I172="N/A")),"Type 2",IF(OR(AND('Test Sample Data'!N172&gt;=30,'Control Sample Data'!N172&lt;=30),AND('Test Sample Data'!N172&lt;=30,'Control Sample Data'!N172&gt;=30)),"Type 1","OKAY")))</f>
        <v>#DIV/0!</v>
      </c>
    </row>
    <row r="173" spans="1:11" ht="12.75">
      <c r="A173" s="94"/>
      <c r="B173" s="93" t="str">
        <f>'Gene Table'!D173</f>
        <v>NM_001565</v>
      </c>
      <c r="C173" s="86" t="s">
        <v>305</v>
      </c>
      <c r="D173" s="87" t="e">
        <f>Calculations!BN174</f>
        <v>#DIV/0!</v>
      </c>
      <c r="E173" s="87" t="e">
        <f>Calculations!BO174</f>
        <v>#DIV/0!</v>
      </c>
      <c r="F173" s="88" t="e">
        <f t="shared" si="12"/>
        <v>#DIV/0!</v>
      </c>
      <c r="G173" s="88" t="e">
        <f t="shared" si="13"/>
        <v>#DIV/0!</v>
      </c>
      <c r="H173" s="87" t="e">
        <f t="shared" si="14"/>
        <v>#DIV/0!</v>
      </c>
      <c r="I173" s="90" t="str">
        <f>IF(OR(COUNT(Calculations!BP174:BY174)&lt;3,COUNT(Calculations!BZ174:CI174)&lt;3),"N/A",IF(ISERROR(TTEST(Calculations!BP174:BY174,Calculations!BZ174:CI174,2,2)),"N/A",TTEST(Calculations!BP174:BY174,Calculations!BZ174:CI174,2,2)))</f>
        <v>N/A</v>
      </c>
      <c r="J173" s="87" t="e">
        <f t="shared" si="15"/>
        <v>#DIV/0!</v>
      </c>
      <c r="K173" s="91" t="e">
        <f>IF(AND('Test Sample Data'!N173&gt;=35,'Control Sample Data'!N173&gt;=35),"Type 3",IF(AND('Test Sample Data'!N173&gt;=30,'Control Sample Data'!N173&gt;=30,OR(I173&gt;=0.05,I173="N/A")),"Type 2",IF(OR(AND('Test Sample Data'!N173&gt;=30,'Control Sample Data'!N173&lt;=30),AND('Test Sample Data'!N173&lt;=30,'Control Sample Data'!N173&gt;=30)),"Type 1","OKAY")))</f>
        <v>#DIV/0!</v>
      </c>
    </row>
    <row r="174" spans="1:11" ht="12.75">
      <c r="A174" s="94"/>
      <c r="B174" s="93" t="str">
        <f>'Gene Table'!D174</f>
        <v>NM_005536</v>
      </c>
      <c r="C174" s="86" t="s">
        <v>309</v>
      </c>
      <c r="D174" s="87" t="e">
        <f>Calculations!BN175</f>
        <v>#DIV/0!</v>
      </c>
      <c r="E174" s="87" t="e">
        <f>Calculations!BO175</f>
        <v>#DIV/0!</v>
      </c>
      <c r="F174" s="88" t="e">
        <f t="shared" si="12"/>
        <v>#DIV/0!</v>
      </c>
      <c r="G174" s="88" t="e">
        <f t="shared" si="13"/>
        <v>#DIV/0!</v>
      </c>
      <c r="H174" s="87" t="e">
        <f t="shared" si="14"/>
        <v>#DIV/0!</v>
      </c>
      <c r="I174" s="90" t="str">
        <f>IF(OR(COUNT(Calculations!BP175:BY175)&lt;3,COUNT(Calculations!BZ175:CI175)&lt;3),"N/A",IF(ISERROR(TTEST(Calculations!BP175:BY175,Calculations!BZ175:CI175,2,2)),"N/A",TTEST(Calculations!BP175:BY175,Calculations!BZ175:CI175,2,2)))</f>
        <v>N/A</v>
      </c>
      <c r="J174" s="87" t="e">
        <f t="shared" si="15"/>
        <v>#DIV/0!</v>
      </c>
      <c r="K174" s="91" t="e">
        <f>IF(AND('Test Sample Data'!N174&gt;=35,'Control Sample Data'!N174&gt;=35),"Type 3",IF(AND('Test Sample Data'!N174&gt;=30,'Control Sample Data'!N174&gt;=30,OR(I174&gt;=0.05,I174="N/A")),"Type 2",IF(OR(AND('Test Sample Data'!N174&gt;=30,'Control Sample Data'!N174&lt;=30),AND('Test Sample Data'!N174&lt;=30,'Control Sample Data'!N174&gt;=30)),"Type 1","OKAY")))</f>
        <v>#DIV/0!</v>
      </c>
    </row>
    <row r="175" spans="1:11" ht="12.75">
      <c r="A175" s="94"/>
      <c r="B175" s="93" t="str">
        <f>'Gene Table'!D175</f>
        <v>NM_005535</v>
      </c>
      <c r="C175" s="86" t="s">
        <v>313</v>
      </c>
      <c r="D175" s="87" t="e">
        <f>Calculations!BN176</f>
        <v>#DIV/0!</v>
      </c>
      <c r="E175" s="87" t="e">
        <f>Calculations!BO176</f>
        <v>#DIV/0!</v>
      </c>
      <c r="F175" s="88" t="e">
        <f t="shared" si="12"/>
        <v>#DIV/0!</v>
      </c>
      <c r="G175" s="88" t="e">
        <f t="shared" si="13"/>
        <v>#DIV/0!</v>
      </c>
      <c r="H175" s="87" t="e">
        <f t="shared" si="14"/>
        <v>#DIV/0!</v>
      </c>
      <c r="I175" s="90" t="str">
        <f>IF(OR(COUNT(Calculations!BP176:BY176)&lt;3,COUNT(Calculations!BZ176:CI176)&lt;3),"N/A",IF(ISERROR(TTEST(Calculations!BP176:BY176,Calculations!BZ176:CI176,2,2)),"N/A",TTEST(Calculations!BP176:BY176,Calculations!BZ176:CI176,2,2)))</f>
        <v>N/A</v>
      </c>
      <c r="J175" s="87" t="e">
        <f t="shared" si="15"/>
        <v>#DIV/0!</v>
      </c>
      <c r="K175" s="91" t="e">
        <f>IF(AND('Test Sample Data'!N175&gt;=35,'Control Sample Data'!N175&gt;=35),"Type 3",IF(AND('Test Sample Data'!N175&gt;=30,'Control Sample Data'!N175&gt;=30,OR(I175&gt;=0.05,I175="N/A")),"Type 2",IF(OR(AND('Test Sample Data'!N175&gt;=30,'Control Sample Data'!N175&lt;=30),AND('Test Sample Data'!N175&lt;=30,'Control Sample Data'!N175&gt;=30)),"Type 1","OKAY")))</f>
        <v>#DIV/0!</v>
      </c>
    </row>
    <row r="176" spans="1:11" ht="12.75">
      <c r="A176" s="94"/>
      <c r="B176" s="93" t="str">
        <f>'Gene Table'!D176</f>
        <v>NM_000584</v>
      </c>
      <c r="C176" s="86" t="s">
        <v>317</v>
      </c>
      <c r="D176" s="87" t="e">
        <f>Calculations!BN177</f>
        <v>#DIV/0!</v>
      </c>
      <c r="E176" s="87" t="e">
        <f>Calculations!BO177</f>
        <v>#DIV/0!</v>
      </c>
      <c r="F176" s="88" t="e">
        <f t="shared" si="12"/>
        <v>#DIV/0!</v>
      </c>
      <c r="G176" s="88" t="e">
        <f t="shared" si="13"/>
        <v>#DIV/0!</v>
      </c>
      <c r="H176" s="87" t="e">
        <f t="shared" si="14"/>
        <v>#DIV/0!</v>
      </c>
      <c r="I176" s="90" t="str">
        <f>IF(OR(COUNT(Calculations!BP177:BY177)&lt;3,COUNT(Calculations!BZ177:CI177)&lt;3),"N/A",IF(ISERROR(TTEST(Calculations!BP177:BY177,Calculations!BZ177:CI177,2,2)),"N/A",TTEST(Calculations!BP177:BY177,Calculations!BZ177:CI177,2,2)))</f>
        <v>N/A</v>
      </c>
      <c r="J176" s="87" t="e">
        <f t="shared" si="15"/>
        <v>#DIV/0!</v>
      </c>
      <c r="K176" s="91" t="e">
        <f>IF(AND('Test Sample Data'!N176&gt;=35,'Control Sample Data'!N176&gt;=35),"Type 3",IF(AND('Test Sample Data'!N176&gt;=30,'Control Sample Data'!N176&gt;=30,OR(I176&gt;=0.05,I176="N/A")),"Type 2",IF(OR(AND('Test Sample Data'!N176&gt;=30,'Control Sample Data'!N176&lt;=30),AND('Test Sample Data'!N176&lt;=30,'Control Sample Data'!N176&gt;=30)),"Type 1","OKAY")))</f>
        <v>#DIV/0!</v>
      </c>
    </row>
    <row r="177" spans="1:11" ht="12.75">
      <c r="A177" s="94"/>
      <c r="B177" s="93" t="str">
        <f>'Gene Table'!D177</f>
        <v>NM_000639</v>
      </c>
      <c r="C177" s="86" t="s">
        <v>321</v>
      </c>
      <c r="D177" s="87" t="e">
        <f>Calculations!BN178</f>
        <v>#DIV/0!</v>
      </c>
      <c r="E177" s="87" t="e">
        <f>Calculations!BO178</f>
        <v>#DIV/0!</v>
      </c>
      <c r="F177" s="88" t="e">
        <f t="shared" si="12"/>
        <v>#DIV/0!</v>
      </c>
      <c r="G177" s="88" t="e">
        <f t="shared" si="13"/>
        <v>#DIV/0!</v>
      </c>
      <c r="H177" s="87" t="e">
        <f t="shared" si="14"/>
        <v>#DIV/0!</v>
      </c>
      <c r="I177" s="90" t="str">
        <f>IF(OR(COUNT(Calculations!BP178:BY178)&lt;3,COUNT(Calculations!BZ178:CI178)&lt;3),"N/A",IF(ISERROR(TTEST(Calculations!BP178:BY178,Calculations!BZ178:CI178,2,2)),"N/A",TTEST(Calculations!BP178:BY178,Calculations!BZ178:CI178,2,2)))</f>
        <v>N/A</v>
      </c>
      <c r="J177" s="87" t="e">
        <f t="shared" si="15"/>
        <v>#DIV/0!</v>
      </c>
      <c r="K177" s="91" t="e">
        <f>IF(AND('Test Sample Data'!N177&gt;=35,'Control Sample Data'!N177&gt;=35),"Type 3",IF(AND('Test Sample Data'!N177&gt;=30,'Control Sample Data'!N177&gt;=30,OR(I177&gt;=0.05,I177="N/A")),"Type 2",IF(OR(AND('Test Sample Data'!N177&gt;=30,'Control Sample Data'!N177&lt;=30),AND('Test Sample Data'!N177&lt;=30,'Control Sample Data'!N177&gt;=30)),"Type 1","OKAY")))</f>
        <v>#DIV/0!</v>
      </c>
    </row>
    <row r="178" spans="1:11" ht="12.75">
      <c r="A178" s="94"/>
      <c r="B178" s="93" t="str">
        <f>'Gene Table'!D178</f>
        <v>NM_000878</v>
      </c>
      <c r="C178" s="86" t="s">
        <v>325</v>
      </c>
      <c r="D178" s="87" t="e">
        <f>Calculations!BN179</f>
        <v>#DIV/0!</v>
      </c>
      <c r="E178" s="87" t="e">
        <f>Calculations!BO179</f>
        <v>#DIV/0!</v>
      </c>
      <c r="F178" s="88" t="e">
        <f t="shared" si="12"/>
        <v>#DIV/0!</v>
      </c>
      <c r="G178" s="88" t="e">
        <f t="shared" si="13"/>
        <v>#DIV/0!</v>
      </c>
      <c r="H178" s="87" t="e">
        <f t="shared" si="14"/>
        <v>#DIV/0!</v>
      </c>
      <c r="I178" s="90" t="str">
        <f>IF(OR(COUNT(Calculations!BP179:BY179)&lt;3,COUNT(Calculations!BZ179:CI179)&lt;3),"N/A",IF(ISERROR(TTEST(Calculations!BP179:BY179,Calculations!BZ179:CI179,2,2)),"N/A",TTEST(Calculations!BP179:BY179,Calculations!BZ179:CI179,2,2)))</f>
        <v>N/A</v>
      </c>
      <c r="J178" s="87" t="e">
        <f t="shared" si="15"/>
        <v>#DIV/0!</v>
      </c>
      <c r="K178" s="91" t="e">
        <f>IF(AND('Test Sample Data'!N178&gt;=35,'Control Sample Data'!N178&gt;=35),"Type 3",IF(AND('Test Sample Data'!N178&gt;=30,'Control Sample Data'!N178&gt;=30,OR(I178&gt;=0.05,I178="N/A")),"Type 2",IF(OR(AND('Test Sample Data'!N178&gt;=30,'Control Sample Data'!N178&lt;=30),AND('Test Sample Data'!N178&lt;=30,'Control Sample Data'!N178&gt;=30)),"Type 1","OKAY")))</f>
        <v>#DIV/0!</v>
      </c>
    </row>
    <row r="179" spans="1:11" ht="12.75">
      <c r="A179" s="94"/>
      <c r="B179" s="93" t="str">
        <f>'Gene Table'!D179</f>
        <v>NM_000586</v>
      </c>
      <c r="C179" s="86" t="s">
        <v>329</v>
      </c>
      <c r="D179" s="87" t="e">
        <f>Calculations!BN180</f>
        <v>#DIV/0!</v>
      </c>
      <c r="E179" s="87" t="e">
        <f>Calculations!BO180</f>
        <v>#DIV/0!</v>
      </c>
      <c r="F179" s="88" t="e">
        <f t="shared" si="12"/>
        <v>#DIV/0!</v>
      </c>
      <c r="G179" s="88" t="e">
        <f t="shared" si="13"/>
        <v>#DIV/0!</v>
      </c>
      <c r="H179" s="87" t="e">
        <f t="shared" si="14"/>
        <v>#DIV/0!</v>
      </c>
      <c r="I179" s="90" t="str">
        <f>IF(OR(COUNT(Calculations!BP180:BY180)&lt;3,COUNT(Calculations!BZ180:CI180)&lt;3),"N/A",IF(ISERROR(TTEST(Calculations!BP180:BY180,Calculations!BZ180:CI180,2,2)),"N/A",TTEST(Calculations!BP180:BY180,Calculations!BZ180:CI180,2,2)))</f>
        <v>N/A</v>
      </c>
      <c r="J179" s="87" t="e">
        <f t="shared" si="15"/>
        <v>#DIV/0!</v>
      </c>
      <c r="K179" s="91" t="e">
        <f>IF(AND('Test Sample Data'!N179&gt;=35,'Control Sample Data'!N179&gt;=35),"Type 3",IF(AND('Test Sample Data'!N179&gt;=30,'Control Sample Data'!N179&gt;=30,OR(I179&gt;=0.05,I179="N/A")),"Type 2",IF(OR(AND('Test Sample Data'!N179&gt;=30,'Control Sample Data'!N179&lt;=30),AND('Test Sample Data'!N179&lt;=30,'Control Sample Data'!N179&gt;=30)),"Type 1","OKAY")))</f>
        <v>#DIV/0!</v>
      </c>
    </row>
    <row r="180" spans="1:11" ht="12.75">
      <c r="A180" s="94"/>
      <c r="B180" s="93" t="str">
        <f>'Gene Table'!D180</f>
        <v>NM_000575</v>
      </c>
      <c r="C180" s="86" t="s">
        <v>333</v>
      </c>
      <c r="D180" s="87" t="e">
        <f>Calculations!BN181</f>
        <v>#DIV/0!</v>
      </c>
      <c r="E180" s="87" t="e">
        <f>Calculations!BO181</f>
        <v>#DIV/0!</v>
      </c>
      <c r="F180" s="88" t="e">
        <f t="shared" si="12"/>
        <v>#DIV/0!</v>
      </c>
      <c r="G180" s="88" t="e">
        <f t="shared" si="13"/>
        <v>#DIV/0!</v>
      </c>
      <c r="H180" s="87" t="e">
        <f t="shared" si="14"/>
        <v>#DIV/0!</v>
      </c>
      <c r="I180" s="90" t="str">
        <f>IF(OR(COUNT(Calculations!BP181:BY181)&lt;3,COUNT(Calculations!BZ181:CI181)&lt;3),"N/A",IF(ISERROR(TTEST(Calculations!BP181:BY181,Calculations!BZ181:CI181,2,2)),"N/A",TTEST(Calculations!BP181:BY181,Calculations!BZ181:CI181,2,2)))</f>
        <v>N/A</v>
      </c>
      <c r="J180" s="87" t="e">
        <f t="shared" si="15"/>
        <v>#DIV/0!</v>
      </c>
      <c r="K180" s="91" t="e">
        <f>IF(AND('Test Sample Data'!N180&gt;=35,'Control Sample Data'!N180&gt;=35),"Type 3",IF(AND('Test Sample Data'!N180&gt;=30,'Control Sample Data'!N180&gt;=30,OR(I180&gt;=0.05,I180="N/A")),"Type 2",IF(OR(AND('Test Sample Data'!N180&gt;=30,'Control Sample Data'!N180&lt;=30),AND('Test Sample Data'!N180&lt;=30,'Control Sample Data'!N180&gt;=30)),"Type 1","OKAY")))</f>
        <v>#DIV/0!</v>
      </c>
    </row>
    <row r="181" spans="1:11" ht="12.75">
      <c r="A181" s="94"/>
      <c r="B181" s="93" t="str">
        <f>'Gene Table'!D181</f>
        <v>NM_002178</v>
      </c>
      <c r="C181" s="86" t="s">
        <v>337</v>
      </c>
      <c r="D181" s="87" t="e">
        <f>Calculations!BN182</f>
        <v>#DIV/0!</v>
      </c>
      <c r="E181" s="87" t="e">
        <f>Calculations!BO182</f>
        <v>#DIV/0!</v>
      </c>
      <c r="F181" s="88" t="e">
        <f t="shared" si="12"/>
        <v>#DIV/0!</v>
      </c>
      <c r="G181" s="88" t="e">
        <f t="shared" si="13"/>
        <v>#DIV/0!</v>
      </c>
      <c r="H181" s="87" t="e">
        <f t="shared" si="14"/>
        <v>#DIV/0!</v>
      </c>
      <c r="I181" s="90" t="str">
        <f>IF(OR(COUNT(Calculations!BP182:BY182)&lt;3,COUNT(Calculations!BZ182:CI182)&lt;3),"N/A",IF(ISERROR(TTEST(Calculations!BP182:BY182,Calculations!BZ182:CI182,2,2)),"N/A",TTEST(Calculations!BP182:BY182,Calculations!BZ182:CI182,2,2)))</f>
        <v>N/A</v>
      </c>
      <c r="J181" s="87" t="e">
        <f t="shared" si="15"/>
        <v>#DIV/0!</v>
      </c>
      <c r="K181" s="91" t="e">
        <f>IF(AND('Test Sample Data'!N181&gt;=35,'Control Sample Data'!N181&gt;=35),"Type 3",IF(AND('Test Sample Data'!N181&gt;=30,'Control Sample Data'!N181&gt;=30,OR(I181&gt;=0.05,I181="N/A")),"Type 2",IF(OR(AND('Test Sample Data'!N181&gt;=30,'Control Sample Data'!N181&lt;=30),AND('Test Sample Data'!N181&lt;=30,'Control Sample Data'!N181&gt;=30)),"Type 1","OKAY")))</f>
        <v>#DIV/0!</v>
      </c>
    </row>
    <row r="182" spans="1:11" ht="12.75">
      <c r="A182" s="94"/>
      <c r="B182" s="93" t="str">
        <f>'Gene Table'!D182</f>
        <v>NM_000598</v>
      </c>
      <c r="C182" s="86" t="s">
        <v>341</v>
      </c>
      <c r="D182" s="87" t="e">
        <f>Calculations!BN183</f>
        <v>#DIV/0!</v>
      </c>
      <c r="E182" s="87" t="e">
        <f>Calculations!BO183</f>
        <v>#DIV/0!</v>
      </c>
      <c r="F182" s="88" t="e">
        <f t="shared" si="12"/>
        <v>#DIV/0!</v>
      </c>
      <c r="G182" s="88" t="e">
        <f t="shared" si="13"/>
        <v>#DIV/0!</v>
      </c>
      <c r="H182" s="87" t="e">
        <f t="shared" si="14"/>
        <v>#DIV/0!</v>
      </c>
      <c r="I182" s="90" t="str">
        <f>IF(OR(COUNT(Calculations!BP183:BY183)&lt;3,COUNT(Calculations!BZ183:CI183)&lt;3),"N/A",IF(ISERROR(TTEST(Calculations!BP183:BY183,Calculations!BZ183:CI183,2,2)),"N/A",TTEST(Calculations!BP183:BY183,Calculations!BZ183:CI183,2,2)))</f>
        <v>N/A</v>
      </c>
      <c r="J182" s="87" t="e">
        <f t="shared" si="15"/>
        <v>#DIV/0!</v>
      </c>
      <c r="K182" s="91" t="e">
        <f>IF(AND('Test Sample Data'!N182&gt;=35,'Control Sample Data'!N182&gt;=35),"Type 3",IF(AND('Test Sample Data'!N182&gt;=30,'Control Sample Data'!N182&gt;=30,OR(I182&gt;=0.05,I182="N/A")),"Type 2",IF(OR(AND('Test Sample Data'!N182&gt;=30,'Control Sample Data'!N182&lt;=30),AND('Test Sample Data'!N182&lt;=30,'Control Sample Data'!N182&gt;=30)),"Type 1","OKAY")))</f>
        <v>#DIV/0!</v>
      </c>
    </row>
    <row r="183" spans="1:11" ht="12.75" customHeight="1">
      <c r="A183" s="94"/>
      <c r="B183" s="93" t="str">
        <f>'Gene Table'!D183</f>
        <v>HGDC</v>
      </c>
      <c r="C183" s="86" t="s">
        <v>345</v>
      </c>
      <c r="D183" s="87" t="e">
        <f>Calculations!BN184</f>
        <v>#DIV/0!</v>
      </c>
      <c r="E183" s="87" t="e">
        <f>Calculations!BO184</f>
        <v>#DIV/0!</v>
      </c>
      <c r="F183" s="88" t="e">
        <f t="shared" si="12"/>
        <v>#DIV/0!</v>
      </c>
      <c r="G183" s="88" t="e">
        <f t="shared" si="13"/>
        <v>#DIV/0!</v>
      </c>
      <c r="H183" s="87" t="e">
        <f t="shared" si="14"/>
        <v>#DIV/0!</v>
      </c>
      <c r="I183" s="90" t="str">
        <f>IF(OR(COUNT(Calculations!BP184:BY184)&lt;3,COUNT(Calculations!BZ184:CI184)&lt;3),"N/A",IF(ISERROR(TTEST(Calculations!BP184:BY184,Calculations!BZ184:CI184,2,2)),"N/A",TTEST(Calculations!BP184:BY184,Calculations!BZ184:CI184,2,2)))</f>
        <v>N/A</v>
      </c>
      <c r="J183" s="87" t="e">
        <f t="shared" si="15"/>
        <v>#DIV/0!</v>
      </c>
      <c r="K183" s="91" t="e">
        <f>IF(AND('Test Sample Data'!N183&gt;=35,'Control Sample Data'!N183&gt;=35),"Type 3",IF(AND('Test Sample Data'!N183&gt;=30,'Control Sample Data'!N183&gt;=30,OR(I183&gt;=0.05,I183="N/A")),"Type 2",IF(OR(AND('Test Sample Data'!N183&gt;=30,'Control Sample Data'!N183&lt;=30),AND('Test Sample Data'!N183&lt;=30,'Control Sample Data'!N183&gt;=30)),"Type 1","OKAY")))</f>
        <v>#DIV/0!</v>
      </c>
    </row>
    <row r="184" spans="1:11" ht="12.75">
      <c r="A184" s="94"/>
      <c r="B184" s="93" t="str">
        <f>'Gene Table'!D184</f>
        <v>HGDC</v>
      </c>
      <c r="C184" s="86" t="s">
        <v>347</v>
      </c>
      <c r="D184" s="87" t="e">
        <f>Calculations!BN185</f>
        <v>#DIV/0!</v>
      </c>
      <c r="E184" s="87" t="e">
        <f>Calculations!BO185</f>
        <v>#DIV/0!</v>
      </c>
      <c r="F184" s="88" t="e">
        <f t="shared" si="12"/>
        <v>#DIV/0!</v>
      </c>
      <c r="G184" s="88" t="e">
        <f t="shared" si="13"/>
        <v>#DIV/0!</v>
      </c>
      <c r="H184" s="87" t="e">
        <f t="shared" si="14"/>
        <v>#DIV/0!</v>
      </c>
      <c r="I184" s="90" t="str">
        <f>IF(OR(COUNT(Calculations!BP185:BY185)&lt;3,COUNT(Calculations!BZ185:CI185)&lt;3),"N/A",IF(ISERROR(TTEST(Calculations!BP185:BY185,Calculations!BZ185:CI185,2,2)),"N/A",TTEST(Calculations!BP185:BY185,Calculations!BZ185:CI185,2,2)))</f>
        <v>N/A</v>
      </c>
      <c r="J184" s="87" t="e">
        <f t="shared" si="15"/>
        <v>#DIV/0!</v>
      </c>
      <c r="K184" s="91" t="e">
        <f>IF(AND('Test Sample Data'!N184&gt;=35,'Control Sample Data'!N184&gt;=35),"Type 3",IF(AND('Test Sample Data'!N184&gt;=30,'Control Sample Data'!N184&gt;=30,OR(I184&gt;=0.05,I184="N/A")),"Type 2",IF(OR(AND('Test Sample Data'!N184&gt;=30,'Control Sample Data'!N184&lt;=30),AND('Test Sample Data'!N184&lt;=30,'Control Sample Data'!N184&gt;=30)),"Type 1","OKAY")))</f>
        <v>#DIV/0!</v>
      </c>
    </row>
    <row r="185" spans="1:11" ht="12.75">
      <c r="A185" s="94"/>
      <c r="B185" s="93" t="str">
        <f>'Gene Table'!D185</f>
        <v>NM_002046</v>
      </c>
      <c r="C185" s="86" t="s">
        <v>348</v>
      </c>
      <c r="D185" s="87" t="e">
        <f>Calculations!BN186</f>
        <v>#DIV/0!</v>
      </c>
      <c r="E185" s="87" t="e">
        <f>Calculations!BO186</f>
        <v>#DIV/0!</v>
      </c>
      <c r="F185" s="88" t="e">
        <f t="shared" si="12"/>
        <v>#DIV/0!</v>
      </c>
      <c r="G185" s="88" t="e">
        <f t="shared" si="13"/>
        <v>#DIV/0!</v>
      </c>
      <c r="H185" s="87" t="e">
        <f t="shared" si="14"/>
        <v>#DIV/0!</v>
      </c>
      <c r="I185" s="90" t="str">
        <f>IF(OR(COUNT(Calculations!BP186:BY186)&lt;3,COUNT(Calculations!BZ186:CI186)&lt;3),"N/A",IF(ISERROR(TTEST(Calculations!BP186:BY186,Calculations!BZ186:CI186,2,2)),"N/A",TTEST(Calculations!BP186:BY186,Calculations!BZ186:CI186,2,2)))</f>
        <v>N/A</v>
      </c>
      <c r="J185" s="87" t="e">
        <f t="shared" si="15"/>
        <v>#DIV/0!</v>
      </c>
      <c r="K185" s="91" t="e">
        <f>IF(AND('Test Sample Data'!N185&gt;=35,'Control Sample Data'!N185&gt;=35),"Type 3",IF(AND('Test Sample Data'!N185&gt;=30,'Control Sample Data'!N185&gt;=30,OR(I185&gt;=0.05,I185="N/A")),"Type 2",IF(OR(AND('Test Sample Data'!N185&gt;=30,'Control Sample Data'!N185&lt;=30),AND('Test Sample Data'!N185&lt;=30,'Control Sample Data'!N185&gt;=30)),"Type 1","OKAY")))</f>
        <v>#DIV/0!</v>
      </c>
    </row>
    <row r="186" spans="1:11" ht="12.75">
      <c r="A186" s="94"/>
      <c r="B186" s="93" t="str">
        <f>'Gene Table'!D186</f>
        <v>NM_001101</v>
      </c>
      <c r="C186" s="86" t="s">
        <v>352</v>
      </c>
      <c r="D186" s="87" t="e">
        <f>Calculations!BN187</f>
        <v>#DIV/0!</v>
      </c>
      <c r="E186" s="87" t="e">
        <f>Calculations!BO187</f>
        <v>#DIV/0!</v>
      </c>
      <c r="F186" s="88" t="e">
        <f t="shared" si="12"/>
        <v>#DIV/0!</v>
      </c>
      <c r="G186" s="88" t="e">
        <f t="shared" si="13"/>
        <v>#DIV/0!</v>
      </c>
      <c r="H186" s="87" t="e">
        <f t="shared" si="14"/>
        <v>#DIV/0!</v>
      </c>
      <c r="I186" s="90" t="str">
        <f>IF(OR(COUNT(Calculations!BP187:BY187)&lt;3,COUNT(Calculations!BZ187:CI187)&lt;3),"N/A",IF(ISERROR(TTEST(Calculations!BP187:BY187,Calculations!BZ187:CI187,2,2)),"N/A",TTEST(Calculations!BP187:BY187,Calculations!BZ187:CI187,2,2)))</f>
        <v>N/A</v>
      </c>
      <c r="J186" s="87" t="e">
        <f t="shared" si="15"/>
        <v>#DIV/0!</v>
      </c>
      <c r="K186" s="91" t="e">
        <f>IF(AND('Test Sample Data'!N186&gt;=35,'Control Sample Data'!N186&gt;=35),"Type 3",IF(AND('Test Sample Data'!N186&gt;=30,'Control Sample Data'!N186&gt;=30,OR(I186&gt;=0.05,I186="N/A")),"Type 2",IF(OR(AND('Test Sample Data'!N186&gt;=30,'Control Sample Data'!N186&lt;=30),AND('Test Sample Data'!N186&lt;=30,'Control Sample Data'!N186&gt;=30)),"Type 1","OKAY")))</f>
        <v>#DIV/0!</v>
      </c>
    </row>
    <row r="187" spans="1:11" ht="12.75">
      <c r="A187" s="94"/>
      <c r="B187" s="93" t="str">
        <f>'Gene Table'!D187</f>
        <v>NM_004048</v>
      </c>
      <c r="C187" s="86" t="s">
        <v>356</v>
      </c>
      <c r="D187" s="87" t="e">
        <f>Calculations!BN188</f>
        <v>#DIV/0!</v>
      </c>
      <c r="E187" s="87" t="e">
        <f>Calculations!BO188</f>
        <v>#DIV/0!</v>
      </c>
      <c r="F187" s="88" t="e">
        <f t="shared" si="12"/>
        <v>#DIV/0!</v>
      </c>
      <c r="G187" s="88" t="e">
        <f t="shared" si="13"/>
        <v>#DIV/0!</v>
      </c>
      <c r="H187" s="87" t="e">
        <f t="shared" si="14"/>
        <v>#DIV/0!</v>
      </c>
      <c r="I187" s="90" t="str">
        <f>IF(OR(COUNT(Calculations!BP188:BY188)&lt;3,COUNT(Calculations!BZ188:CI188)&lt;3),"N/A",IF(ISERROR(TTEST(Calculations!BP188:BY188,Calculations!BZ188:CI188,2,2)),"N/A",TTEST(Calculations!BP188:BY188,Calculations!BZ188:CI188,2,2)))</f>
        <v>N/A</v>
      </c>
      <c r="J187" s="87" t="e">
        <f t="shared" si="15"/>
        <v>#DIV/0!</v>
      </c>
      <c r="K187" s="91" t="e">
        <f>IF(AND('Test Sample Data'!N187&gt;=35,'Control Sample Data'!N187&gt;=35),"Type 3",IF(AND('Test Sample Data'!N187&gt;=30,'Control Sample Data'!N187&gt;=30,OR(I187&gt;=0.05,I187="N/A")),"Type 2",IF(OR(AND('Test Sample Data'!N187&gt;=30,'Control Sample Data'!N187&lt;=30),AND('Test Sample Data'!N187&lt;=30,'Control Sample Data'!N187&gt;=30)),"Type 1","OKAY")))</f>
        <v>#DIV/0!</v>
      </c>
    </row>
    <row r="188" spans="1:11" ht="12.75">
      <c r="A188" s="94"/>
      <c r="B188" s="93" t="str">
        <f>'Gene Table'!D188</f>
        <v>NM_012423</v>
      </c>
      <c r="C188" s="86" t="s">
        <v>360</v>
      </c>
      <c r="D188" s="87" t="e">
        <f>Calculations!BN189</f>
        <v>#DIV/0!</v>
      </c>
      <c r="E188" s="87" t="e">
        <f>Calculations!BO189</f>
        <v>#DIV/0!</v>
      </c>
      <c r="F188" s="88" t="e">
        <f t="shared" si="12"/>
        <v>#DIV/0!</v>
      </c>
      <c r="G188" s="88" t="e">
        <f t="shared" si="13"/>
        <v>#DIV/0!</v>
      </c>
      <c r="H188" s="87" t="e">
        <f t="shared" si="14"/>
        <v>#DIV/0!</v>
      </c>
      <c r="I188" s="90" t="str">
        <f>IF(OR(COUNT(Calculations!BP189:BY189)&lt;3,COUNT(Calculations!BZ189:CI189)&lt;3),"N/A",IF(ISERROR(TTEST(Calculations!BP189:BY189,Calculations!BZ189:CI189,2,2)),"N/A",TTEST(Calculations!BP189:BY189,Calculations!BZ189:CI189,2,2)))</f>
        <v>N/A</v>
      </c>
      <c r="J188" s="87" t="e">
        <f t="shared" si="15"/>
        <v>#DIV/0!</v>
      </c>
      <c r="K188" s="91" t="e">
        <f>IF(AND('Test Sample Data'!N188&gt;=35,'Control Sample Data'!N188&gt;=35),"Type 3",IF(AND('Test Sample Data'!N188&gt;=30,'Control Sample Data'!N188&gt;=30,OR(I188&gt;=0.05,I188="N/A")),"Type 2",IF(OR(AND('Test Sample Data'!N188&gt;=30,'Control Sample Data'!N188&lt;=30),AND('Test Sample Data'!N188&lt;=30,'Control Sample Data'!N188&gt;=30)),"Type 1","OKAY")))</f>
        <v>#DIV/0!</v>
      </c>
    </row>
    <row r="189" spans="1:11" ht="12.75">
      <c r="A189" s="94"/>
      <c r="B189" s="93" t="str">
        <f>'Gene Table'!D189</f>
        <v>NM_000194</v>
      </c>
      <c r="C189" s="86" t="s">
        <v>364</v>
      </c>
      <c r="D189" s="87" t="e">
        <f>Calculations!BN190</f>
        <v>#DIV/0!</v>
      </c>
      <c r="E189" s="87" t="e">
        <f>Calculations!BO190</f>
        <v>#DIV/0!</v>
      </c>
      <c r="F189" s="88" t="e">
        <f t="shared" si="12"/>
        <v>#DIV/0!</v>
      </c>
      <c r="G189" s="88" t="e">
        <f t="shared" si="13"/>
        <v>#DIV/0!</v>
      </c>
      <c r="H189" s="87" t="e">
        <f t="shared" si="14"/>
        <v>#DIV/0!</v>
      </c>
      <c r="I189" s="90" t="str">
        <f>IF(OR(COUNT(Calculations!BP190:BY190)&lt;3,COUNT(Calculations!BZ190:CI190)&lt;3),"N/A",IF(ISERROR(TTEST(Calculations!BP190:BY190,Calculations!BZ190:CI190,2,2)),"N/A",TTEST(Calculations!BP190:BY190,Calculations!BZ190:CI190,2,2)))</f>
        <v>N/A</v>
      </c>
      <c r="J189" s="87" t="e">
        <f t="shared" si="15"/>
        <v>#DIV/0!</v>
      </c>
      <c r="K189" s="91" t="e">
        <f>IF(AND('Test Sample Data'!N189&gt;=35,'Control Sample Data'!N189&gt;=35),"Type 3",IF(AND('Test Sample Data'!N189&gt;=30,'Control Sample Data'!N189&gt;=30,OR(I189&gt;=0.05,I189="N/A")),"Type 2",IF(OR(AND('Test Sample Data'!N189&gt;=30,'Control Sample Data'!N189&lt;=30),AND('Test Sample Data'!N189&lt;=30,'Control Sample Data'!N189&gt;=30)),"Type 1","OKAY")))</f>
        <v>#DIV/0!</v>
      </c>
    </row>
    <row r="190" spans="1:11" ht="12.75">
      <c r="A190" s="94"/>
      <c r="B190" s="93" t="str">
        <f>'Gene Table'!D190</f>
        <v>NR_003286</v>
      </c>
      <c r="C190" s="86" t="s">
        <v>368</v>
      </c>
      <c r="D190" s="87" t="e">
        <f>Calculations!BN191</f>
        <v>#DIV/0!</v>
      </c>
      <c r="E190" s="87" t="e">
        <f>Calculations!BO191</f>
        <v>#DIV/0!</v>
      </c>
      <c r="F190" s="88" t="e">
        <f t="shared" si="12"/>
        <v>#DIV/0!</v>
      </c>
      <c r="G190" s="88" t="e">
        <f t="shared" si="13"/>
        <v>#DIV/0!</v>
      </c>
      <c r="H190" s="87" t="e">
        <f t="shared" si="14"/>
        <v>#DIV/0!</v>
      </c>
      <c r="I190" s="90" t="str">
        <f>IF(OR(COUNT(Calculations!BP191:BY191)&lt;3,COUNT(Calculations!BZ191:CI191)&lt;3),"N/A",IF(ISERROR(TTEST(Calculations!BP191:BY191,Calculations!BZ191:CI191,2,2)),"N/A",TTEST(Calculations!BP191:BY191,Calculations!BZ191:CI191,2,2)))</f>
        <v>N/A</v>
      </c>
      <c r="J190" s="87" t="e">
        <f t="shared" si="15"/>
        <v>#DIV/0!</v>
      </c>
      <c r="K190" s="91" t="e">
        <f>IF(AND('Test Sample Data'!N190&gt;=35,'Control Sample Data'!N190&gt;=35),"Type 3",IF(AND('Test Sample Data'!N190&gt;=30,'Control Sample Data'!N190&gt;=30,OR(I190&gt;=0.05,I190="N/A")),"Type 2",IF(OR(AND('Test Sample Data'!N190&gt;=30,'Control Sample Data'!N190&lt;=30),AND('Test Sample Data'!N190&lt;=30,'Control Sample Data'!N190&gt;=30)),"Type 1","OKAY")))</f>
        <v>#DIV/0!</v>
      </c>
    </row>
    <row r="191" spans="1:11" ht="12.75">
      <c r="A191" s="94"/>
      <c r="B191" s="93" t="str">
        <f>'Gene Table'!D191</f>
        <v>RT</v>
      </c>
      <c r="C191" s="86" t="s">
        <v>372</v>
      </c>
      <c r="D191" s="87" t="e">
        <f>Calculations!BN192</f>
        <v>#DIV/0!</v>
      </c>
      <c r="E191" s="87" t="e">
        <f>Calculations!BO192</f>
        <v>#DIV/0!</v>
      </c>
      <c r="F191" s="88" t="e">
        <f t="shared" si="12"/>
        <v>#DIV/0!</v>
      </c>
      <c r="G191" s="88" t="e">
        <f t="shared" si="13"/>
        <v>#DIV/0!</v>
      </c>
      <c r="H191" s="87" t="e">
        <f t="shared" si="14"/>
        <v>#DIV/0!</v>
      </c>
      <c r="I191" s="90" t="str">
        <f>IF(OR(COUNT(Calculations!BP192:BY192)&lt;3,COUNT(Calculations!BZ192:CI192)&lt;3),"N/A",IF(ISERROR(TTEST(Calculations!BP192:BY192,Calculations!BZ192:CI192,2,2)),"N/A",TTEST(Calculations!BP192:BY192,Calculations!BZ192:CI192,2,2)))</f>
        <v>N/A</v>
      </c>
      <c r="J191" s="87" t="e">
        <f t="shared" si="15"/>
        <v>#DIV/0!</v>
      </c>
      <c r="K191" s="91" t="e">
        <f>IF(AND('Test Sample Data'!N191&gt;=35,'Control Sample Data'!N191&gt;=35),"Type 3",IF(AND('Test Sample Data'!N191&gt;=30,'Control Sample Data'!N191&gt;=30,OR(I191&gt;=0.05,I191="N/A")),"Type 2",IF(OR(AND('Test Sample Data'!N191&gt;=30,'Control Sample Data'!N191&lt;=30),AND('Test Sample Data'!N191&lt;=30,'Control Sample Data'!N191&gt;=30)),"Type 1","OKAY")))</f>
        <v>#DIV/0!</v>
      </c>
    </row>
    <row r="192" spans="1:11" ht="12.75">
      <c r="A192" s="94"/>
      <c r="B192" s="93" t="str">
        <f>'Gene Table'!D192</f>
        <v>RT</v>
      </c>
      <c r="C192" s="86" t="s">
        <v>374</v>
      </c>
      <c r="D192" s="87" t="e">
        <f>Calculations!BN193</f>
        <v>#DIV/0!</v>
      </c>
      <c r="E192" s="87" t="e">
        <f>Calculations!BO193</f>
        <v>#DIV/0!</v>
      </c>
      <c r="F192" s="88" t="e">
        <f t="shared" si="12"/>
        <v>#DIV/0!</v>
      </c>
      <c r="G192" s="88" t="e">
        <f t="shared" si="13"/>
        <v>#DIV/0!</v>
      </c>
      <c r="H192" s="87" t="e">
        <f t="shared" si="14"/>
        <v>#DIV/0!</v>
      </c>
      <c r="I192" s="90" t="str">
        <f>IF(OR(COUNT(Calculations!BP193:BY193)&lt;3,COUNT(Calculations!BZ193:CI193)&lt;3),"N/A",IF(ISERROR(TTEST(Calculations!BP193:BY193,Calculations!BZ193:CI193,2,2)),"N/A",TTEST(Calculations!BP193:BY193,Calculations!BZ193:CI193,2,2)))</f>
        <v>N/A</v>
      </c>
      <c r="J192" s="87" t="e">
        <f t="shared" si="15"/>
        <v>#DIV/0!</v>
      </c>
      <c r="K192" s="91" t="e">
        <f>IF(AND('Test Sample Data'!N192&gt;=35,'Control Sample Data'!N192&gt;=35),"Type 3",IF(AND('Test Sample Data'!N192&gt;=30,'Control Sample Data'!N192&gt;=30,OR(I192&gt;=0.05,I192="N/A")),"Type 2",IF(OR(AND('Test Sample Data'!N192&gt;=30,'Control Sample Data'!N192&lt;=30),AND('Test Sample Data'!N192&lt;=30,'Control Sample Data'!N192&gt;=30)),"Type 1","OKAY")))</f>
        <v>#DIV/0!</v>
      </c>
    </row>
    <row r="193" spans="1:11" ht="12.75">
      <c r="A193" s="94"/>
      <c r="B193" s="93" t="str">
        <f>'Gene Table'!D193</f>
        <v>PCR</v>
      </c>
      <c r="C193" s="86" t="s">
        <v>375</v>
      </c>
      <c r="D193" s="87" t="e">
        <f>Calculations!BN194</f>
        <v>#DIV/0!</v>
      </c>
      <c r="E193" s="87" t="e">
        <f>Calculations!BO194</f>
        <v>#DIV/0!</v>
      </c>
      <c r="F193" s="88" t="e">
        <f t="shared" si="12"/>
        <v>#DIV/0!</v>
      </c>
      <c r="G193" s="88" t="e">
        <f t="shared" si="13"/>
        <v>#DIV/0!</v>
      </c>
      <c r="H193" s="87" t="e">
        <f t="shared" si="14"/>
        <v>#DIV/0!</v>
      </c>
      <c r="I193" s="90" t="str">
        <f>IF(OR(COUNT(Calculations!BP194:BY194)&lt;3,COUNT(Calculations!BZ194:CI194)&lt;3),"N/A",IF(ISERROR(TTEST(Calculations!BP194:BY194,Calculations!BZ194:CI194,2,2)),"N/A",TTEST(Calculations!BP194:BY194,Calculations!BZ194:CI194,2,2)))</f>
        <v>N/A</v>
      </c>
      <c r="J193" s="87" t="e">
        <f t="shared" si="15"/>
        <v>#DIV/0!</v>
      </c>
      <c r="K193" s="91" t="e">
        <f>IF(AND('Test Sample Data'!N193&gt;=35,'Control Sample Data'!N193&gt;=35),"Type 3",IF(AND('Test Sample Data'!N193&gt;=30,'Control Sample Data'!N193&gt;=30,OR(I193&gt;=0.05,I193="N/A")),"Type 2",IF(OR(AND('Test Sample Data'!N193&gt;=30,'Control Sample Data'!N193&lt;=30),AND('Test Sample Data'!N193&lt;=30,'Control Sample Data'!N193&gt;=30)),"Type 1","OKAY")))</f>
        <v>#DIV/0!</v>
      </c>
    </row>
    <row r="194" spans="1:11" ht="12.75">
      <c r="A194" s="94"/>
      <c r="B194" s="93" t="str">
        <f>'Gene Table'!D194</f>
        <v>PCR</v>
      </c>
      <c r="C194" s="86" t="s">
        <v>377</v>
      </c>
      <c r="D194" s="87" t="e">
        <f>Calculations!BN195</f>
        <v>#DIV/0!</v>
      </c>
      <c r="E194" s="87" t="e">
        <f>Calculations!BO195</f>
        <v>#DIV/0!</v>
      </c>
      <c r="F194" s="88" t="e">
        <f t="shared" si="12"/>
        <v>#DIV/0!</v>
      </c>
      <c r="G194" s="88" t="e">
        <f t="shared" si="13"/>
        <v>#DIV/0!</v>
      </c>
      <c r="H194" s="87" t="e">
        <f t="shared" si="14"/>
        <v>#DIV/0!</v>
      </c>
      <c r="I194" s="90" t="str">
        <f>IF(OR(COUNT(Calculations!BP195:BY195)&lt;3,COUNT(Calculations!BZ195:CI195)&lt;3),"N/A",IF(ISERROR(TTEST(Calculations!BP195:BY195,Calculations!BZ195:CI195,2,2)),"N/A",TTEST(Calculations!BP195:BY195,Calculations!BZ195:CI195,2,2)))</f>
        <v>N/A</v>
      </c>
      <c r="J194" s="87" t="e">
        <f t="shared" si="15"/>
        <v>#DIV/0!</v>
      </c>
      <c r="K194" s="91" t="e">
        <f>IF(AND('Test Sample Data'!N194&gt;=35,'Control Sample Data'!N194&gt;=35),"Type 3",IF(AND('Test Sample Data'!N194&gt;=30,'Control Sample Data'!N194&gt;=30,OR(I194&gt;=0.05,I194="N/A")),"Type 2",IF(OR(AND('Test Sample Data'!N194&gt;=30,'Control Sample Data'!N194&lt;=30),AND('Test Sample Data'!N194&lt;=30,'Control Sample Data'!N194&gt;=30)),"Type 1","OKAY")))</f>
        <v>#DIV/0!</v>
      </c>
    </row>
  </sheetData>
  <mergeCells count="8">
    <mergeCell ref="D1:E1"/>
    <mergeCell ref="F1:G1"/>
    <mergeCell ref="A1:A2"/>
    <mergeCell ref="A3:A98"/>
    <mergeCell ref="A99:A194"/>
    <mergeCell ref="B1:B2"/>
    <mergeCell ref="C1:C2"/>
    <mergeCell ref="K1:K2"/>
  </mergeCells>
  <conditionalFormatting sqref="H3:H444">
    <cfRule type="cellIs" priority="4" dxfId="0" operator="greaterThan" stopIfTrue="1">
      <formula>2</formula>
    </cfRule>
    <cfRule type="cellIs" priority="5" dxfId="1" operator="lessThan" stopIfTrue="1">
      <formula>0.33</formula>
    </cfRule>
  </conditionalFormatting>
  <conditionalFormatting sqref="I3:I444">
    <cfRule type="cellIs" priority="1" dxfId="0" operator="lessThanOrEqual" stopIfTrue="1">
      <formula>0.05</formula>
    </cfRule>
  </conditionalFormatting>
  <conditionalFormatting sqref="J3:J444">
    <cfRule type="cellIs" priority="2" dxfId="2" operator="greaterThan" stopIfTrue="1">
      <formula>2</formula>
    </cfRule>
    <cfRule type="cellIs" priority="3" dxfId="3" operator="lessThan" stopIfTrue="1">
      <formula>-2</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showGridLines="0" showRowColHeaders="0" workbookViewId="0" topLeftCell="A1">
      <selection activeCell="A1" sqref="A1"/>
    </sheetView>
  </sheetViews>
  <sheetFormatPr defaultColWidth="10.28125" defaultRowHeight="12.75"/>
  <sheetData/>
  <printOptions/>
  <pageMargins left="0.75" right="0.75" top="1" bottom="1" header="0.5" footer="0.5"/>
  <pageSetup horizontalDpi="600" verticalDpi="600" orientation="landscape"/>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25"/>
  <sheetViews>
    <sheetView workbookViewId="0" topLeftCell="A1">
      <selection activeCell="B1" sqref="B1"/>
    </sheetView>
  </sheetViews>
  <sheetFormatPr defaultColWidth="9.00390625" defaultRowHeight="12.75" outlineLevelCol="7"/>
  <cols>
    <col min="1" max="15" width="8.7109375" style="76" customWidth="1"/>
    <col min="16" max="16384" width="9.140625" style="76" customWidth="1"/>
  </cols>
  <sheetData>
    <row r="1" spans="1:8" ht="15" customHeight="1">
      <c r="A1" s="77" t="s">
        <v>683</v>
      </c>
      <c r="B1" s="78" t="s">
        <v>684</v>
      </c>
      <c r="C1" s="78" t="s">
        <v>685</v>
      </c>
      <c r="D1" s="78" t="s">
        <v>686</v>
      </c>
      <c r="E1" s="78" t="s">
        <v>687</v>
      </c>
      <c r="F1" s="78" t="s">
        <v>688</v>
      </c>
      <c r="G1" s="78" t="s">
        <v>689</v>
      </c>
      <c r="H1" s="78" t="s">
        <v>690</v>
      </c>
    </row>
    <row r="2" spans="1:8" ht="15" customHeight="1">
      <c r="A2" s="79">
        <v>1</v>
      </c>
      <c r="B2" s="80" t="e">
        <f>Results!H3</f>
        <v>#DIV/0!</v>
      </c>
      <c r="C2" s="80" t="e">
        <f>Results!H15</f>
        <v>#DIV/0!</v>
      </c>
      <c r="D2" s="80" t="e">
        <f>Results!H27</f>
        <v>#DIV/0!</v>
      </c>
      <c r="E2" s="80" t="e">
        <f>Results!H39</f>
        <v>#DIV/0!</v>
      </c>
      <c r="F2" s="80" t="e">
        <f>Results!H51</f>
        <v>#DIV/0!</v>
      </c>
      <c r="G2" s="80" t="e">
        <f>Results!H63</f>
        <v>#DIV/0!</v>
      </c>
      <c r="H2" s="80" t="e">
        <f>Results!H75</f>
        <v>#DIV/0!</v>
      </c>
    </row>
    <row r="3" spans="1:8" ht="15" customHeight="1">
      <c r="A3" s="79">
        <v>2</v>
      </c>
      <c r="B3" s="80" t="e">
        <f>Results!H4</f>
        <v>#DIV/0!</v>
      </c>
      <c r="C3" s="80" t="e">
        <f>Results!H16</f>
        <v>#DIV/0!</v>
      </c>
      <c r="D3" s="80" t="e">
        <f>Results!H28</f>
        <v>#DIV/0!</v>
      </c>
      <c r="E3" s="80" t="e">
        <f>Results!H40</f>
        <v>#DIV/0!</v>
      </c>
      <c r="F3" s="80" t="e">
        <f>Results!H52</f>
        <v>#DIV/0!</v>
      </c>
      <c r="G3" s="80" t="e">
        <f>Results!H64</f>
        <v>#DIV/0!</v>
      </c>
      <c r="H3" s="80" t="e">
        <f>Results!H76</f>
        <v>#DIV/0!</v>
      </c>
    </row>
    <row r="4" spans="1:8" ht="15" customHeight="1">
      <c r="A4" s="79">
        <v>3</v>
      </c>
      <c r="B4" s="80" t="e">
        <f>Results!H5</f>
        <v>#DIV/0!</v>
      </c>
      <c r="C4" s="80" t="e">
        <f>Results!H17</f>
        <v>#DIV/0!</v>
      </c>
      <c r="D4" s="80" t="e">
        <f>Results!H29</f>
        <v>#DIV/0!</v>
      </c>
      <c r="E4" s="80" t="e">
        <f>Results!H41</f>
        <v>#DIV/0!</v>
      </c>
      <c r="F4" s="80" t="e">
        <f>Results!H53</f>
        <v>#DIV/0!</v>
      </c>
      <c r="G4" s="80" t="e">
        <f>Results!H65</f>
        <v>#DIV/0!</v>
      </c>
      <c r="H4" s="80" t="e">
        <f>Results!H77</f>
        <v>#DIV/0!</v>
      </c>
    </row>
    <row r="5" spans="1:8" ht="15" customHeight="1">
      <c r="A5" s="79">
        <v>4</v>
      </c>
      <c r="B5" s="80" t="e">
        <f>Results!H6</f>
        <v>#DIV/0!</v>
      </c>
      <c r="C5" s="80" t="e">
        <f>Results!H18</f>
        <v>#DIV/0!</v>
      </c>
      <c r="D5" s="80" t="e">
        <f>Results!H30</f>
        <v>#DIV/0!</v>
      </c>
      <c r="E5" s="80" t="e">
        <f>Results!H42</f>
        <v>#DIV/0!</v>
      </c>
      <c r="F5" s="80" t="e">
        <f>Results!H54</f>
        <v>#DIV/0!</v>
      </c>
      <c r="G5" s="80" t="e">
        <f>Results!H66</f>
        <v>#DIV/0!</v>
      </c>
      <c r="H5" s="80" t="e">
        <f>Results!H78</f>
        <v>#DIV/0!</v>
      </c>
    </row>
    <row r="6" spans="1:8" ht="15" customHeight="1">
      <c r="A6" s="79">
        <v>5</v>
      </c>
      <c r="B6" s="80" t="e">
        <f>Results!H7</f>
        <v>#DIV/0!</v>
      </c>
      <c r="C6" s="80" t="e">
        <f>Results!H19</f>
        <v>#DIV/0!</v>
      </c>
      <c r="D6" s="80" t="e">
        <f>Results!H31</f>
        <v>#DIV/0!</v>
      </c>
      <c r="E6" s="80" t="e">
        <f>Results!H43</f>
        <v>#DIV/0!</v>
      </c>
      <c r="F6" s="80" t="e">
        <f>Results!H55</f>
        <v>#DIV/0!</v>
      </c>
      <c r="G6" s="80" t="e">
        <f>Results!H67</f>
        <v>#DIV/0!</v>
      </c>
      <c r="H6" s="80" t="e">
        <f>Results!H79</f>
        <v>#DIV/0!</v>
      </c>
    </row>
    <row r="7" spans="1:8" ht="15" customHeight="1">
      <c r="A7" s="79">
        <v>6</v>
      </c>
      <c r="B7" s="80" t="e">
        <f>Results!H8</f>
        <v>#DIV/0!</v>
      </c>
      <c r="C7" s="80" t="e">
        <f>Results!H20</f>
        <v>#DIV/0!</v>
      </c>
      <c r="D7" s="80" t="e">
        <f>Results!H32</f>
        <v>#DIV/0!</v>
      </c>
      <c r="E7" s="80" t="e">
        <f>Results!H44</f>
        <v>#DIV/0!</v>
      </c>
      <c r="F7" s="80" t="e">
        <f>Results!H56</f>
        <v>#DIV/0!</v>
      </c>
      <c r="G7" s="80" t="e">
        <f>Results!H68</f>
        <v>#DIV/0!</v>
      </c>
      <c r="H7" s="80" t="e">
        <f>Results!H80</f>
        <v>#DIV/0!</v>
      </c>
    </row>
    <row r="8" spans="1:8" ht="15" customHeight="1">
      <c r="A8" s="79">
        <v>7</v>
      </c>
      <c r="B8" s="80" t="e">
        <f>Results!H9</f>
        <v>#DIV/0!</v>
      </c>
      <c r="C8" s="80" t="e">
        <f>Results!H21</f>
        <v>#DIV/0!</v>
      </c>
      <c r="D8" s="80" t="e">
        <f>Results!H33</f>
        <v>#DIV/0!</v>
      </c>
      <c r="E8" s="80" t="e">
        <f>Results!H45</f>
        <v>#DIV/0!</v>
      </c>
      <c r="F8" s="80" t="e">
        <f>Results!H57</f>
        <v>#DIV/0!</v>
      </c>
      <c r="G8" s="80" t="e">
        <f>Results!H69</f>
        <v>#DIV/0!</v>
      </c>
      <c r="H8" s="80" t="e">
        <f>Results!H81</f>
        <v>#DIV/0!</v>
      </c>
    </row>
    <row r="9" spans="1:8" ht="15" customHeight="1">
      <c r="A9" s="79">
        <v>8</v>
      </c>
      <c r="B9" s="80" t="e">
        <f>Results!H10</f>
        <v>#DIV/0!</v>
      </c>
      <c r="C9" s="80" t="e">
        <f>Results!H22</f>
        <v>#DIV/0!</v>
      </c>
      <c r="D9" s="80" t="e">
        <f>Results!H34</f>
        <v>#DIV/0!</v>
      </c>
      <c r="E9" s="80" t="e">
        <f>Results!H46</f>
        <v>#DIV/0!</v>
      </c>
      <c r="F9" s="80" t="e">
        <f>Results!H58</f>
        <v>#DIV/0!</v>
      </c>
      <c r="G9" s="80" t="e">
        <f>Results!H70</f>
        <v>#DIV/0!</v>
      </c>
      <c r="H9" s="80" t="e">
        <f>Results!H82</f>
        <v>#DIV/0!</v>
      </c>
    </row>
    <row r="10" spans="1:8" ht="15" customHeight="1">
      <c r="A10" s="79">
        <v>9</v>
      </c>
      <c r="B10" s="80" t="e">
        <f>Results!H11</f>
        <v>#DIV/0!</v>
      </c>
      <c r="C10" s="80" t="e">
        <f>Results!H23</f>
        <v>#DIV/0!</v>
      </c>
      <c r="D10" s="80" t="e">
        <f>Results!H35</f>
        <v>#DIV/0!</v>
      </c>
      <c r="E10" s="80" t="e">
        <f>Results!H47</f>
        <v>#DIV/0!</v>
      </c>
      <c r="F10" s="80" t="e">
        <f>Results!H59</f>
        <v>#DIV/0!</v>
      </c>
      <c r="G10" s="80" t="e">
        <f>Results!H71</f>
        <v>#DIV/0!</v>
      </c>
      <c r="H10" s="80" t="e">
        <f>Results!H83</f>
        <v>#DIV/0!</v>
      </c>
    </row>
    <row r="11" spans="1:8" ht="15" customHeight="1">
      <c r="A11" s="79">
        <v>10</v>
      </c>
      <c r="B11" s="80" t="e">
        <f>Results!H12</f>
        <v>#DIV/0!</v>
      </c>
      <c r="C11" s="80" t="e">
        <f>Results!H24</f>
        <v>#DIV/0!</v>
      </c>
      <c r="D11" s="80" t="e">
        <f>Results!H36</f>
        <v>#DIV/0!</v>
      </c>
      <c r="E11" s="80" t="e">
        <f>Results!H48</f>
        <v>#DIV/0!</v>
      </c>
      <c r="F11" s="80" t="e">
        <f>Results!H60</f>
        <v>#DIV/0!</v>
      </c>
      <c r="G11" s="80" t="e">
        <f>Results!H72</f>
        <v>#DIV/0!</v>
      </c>
      <c r="H11" s="80" t="e">
        <f>Results!H84</f>
        <v>#DIV/0!</v>
      </c>
    </row>
    <row r="12" spans="1:8" ht="15" customHeight="1">
      <c r="A12" s="79">
        <v>11</v>
      </c>
      <c r="B12" s="80" t="e">
        <f>Results!H13</f>
        <v>#DIV/0!</v>
      </c>
      <c r="C12" s="80" t="e">
        <f>Results!H25</f>
        <v>#DIV/0!</v>
      </c>
      <c r="D12" s="80" t="e">
        <f>Results!H37</f>
        <v>#DIV/0!</v>
      </c>
      <c r="E12" s="80" t="e">
        <f>Results!H49</f>
        <v>#DIV/0!</v>
      </c>
      <c r="F12" s="80" t="e">
        <f>Results!H61</f>
        <v>#DIV/0!</v>
      </c>
      <c r="G12" s="80" t="e">
        <f>Results!H73</f>
        <v>#DIV/0!</v>
      </c>
      <c r="H12" s="80" t="e">
        <f>Results!H85</f>
        <v>#DIV/0!</v>
      </c>
    </row>
    <row r="13" spans="1:8" ht="15" customHeight="1">
      <c r="A13" s="79">
        <v>12</v>
      </c>
      <c r="B13" s="80" t="e">
        <f>Results!H14</f>
        <v>#DIV/0!</v>
      </c>
      <c r="C13" s="80" t="e">
        <f>Results!H26</f>
        <v>#DIV/0!</v>
      </c>
      <c r="D13" s="80" t="e">
        <f>Results!H38</f>
        <v>#DIV/0!</v>
      </c>
      <c r="E13" s="80" t="e">
        <f>Results!H50</f>
        <v>#DIV/0!</v>
      </c>
      <c r="F13" s="80" t="e">
        <f>Results!H62</f>
        <v>#DIV/0!</v>
      </c>
      <c r="G13" s="80" t="e">
        <f>Results!H74</f>
        <v>#DIV/0!</v>
      </c>
      <c r="H13" s="80" t="e">
        <f>Results!H86</f>
        <v>#DIV/0!</v>
      </c>
    </row>
    <row r="14" spans="1:8" ht="15" customHeight="1">
      <c r="A14" s="79">
        <v>1</v>
      </c>
      <c r="B14" s="80" t="e">
        <f>Results!H99</f>
        <v>#DIV/0!</v>
      </c>
      <c r="C14" s="80" t="e">
        <f>Results!H111</f>
        <v>#DIV/0!</v>
      </c>
      <c r="D14" s="80" t="e">
        <f>Results!H123</f>
        <v>#DIV/0!</v>
      </c>
      <c r="E14" s="80" t="e">
        <f>Results!H135</f>
        <v>#DIV/0!</v>
      </c>
      <c r="F14" s="80" t="e">
        <f>Results!H147</f>
        <v>#DIV/0!</v>
      </c>
      <c r="G14" s="80" t="e">
        <f>Results!H159</f>
        <v>#DIV/0!</v>
      </c>
      <c r="H14" s="80" t="e">
        <f>Results!H171</f>
        <v>#DIV/0!</v>
      </c>
    </row>
    <row r="15" spans="1:8" ht="15" customHeight="1">
      <c r="A15" s="79">
        <v>2</v>
      </c>
      <c r="B15" s="80" t="e">
        <f>Results!H100</f>
        <v>#DIV/0!</v>
      </c>
      <c r="C15" s="80" t="e">
        <f>Results!H112</f>
        <v>#DIV/0!</v>
      </c>
      <c r="D15" s="80" t="e">
        <f>Results!H124</f>
        <v>#DIV/0!</v>
      </c>
      <c r="E15" s="80" t="e">
        <f>Results!H136</f>
        <v>#DIV/0!</v>
      </c>
      <c r="F15" s="80" t="e">
        <f>Results!H148</f>
        <v>#DIV/0!</v>
      </c>
      <c r="G15" s="80" t="e">
        <f>Results!H160</f>
        <v>#DIV/0!</v>
      </c>
      <c r="H15" s="80" t="e">
        <f>Results!H172</f>
        <v>#DIV/0!</v>
      </c>
    </row>
    <row r="16" spans="1:8" ht="15" customHeight="1">
      <c r="A16" s="79">
        <v>3</v>
      </c>
      <c r="B16" s="80" t="e">
        <f>Results!H101</f>
        <v>#DIV/0!</v>
      </c>
      <c r="C16" s="80" t="e">
        <f>Results!H113</f>
        <v>#DIV/0!</v>
      </c>
      <c r="D16" s="80" t="e">
        <f>Results!H125</f>
        <v>#DIV/0!</v>
      </c>
      <c r="E16" s="80" t="e">
        <f>Results!H137</f>
        <v>#DIV/0!</v>
      </c>
      <c r="F16" s="80" t="e">
        <f>Results!H149</f>
        <v>#DIV/0!</v>
      </c>
      <c r="G16" s="80" t="e">
        <f>Results!H161</f>
        <v>#DIV/0!</v>
      </c>
      <c r="H16" s="80" t="e">
        <f>Results!H173</f>
        <v>#DIV/0!</v>
      </c>
    </row>
    <row r="17" spans="1:8" ht="15" customHeight="1">
      <c r="A17" s="79">
        <v>4</v>
      </c>
      <c r="B17" s="80" t="e">
        <f>Results!H102</f>
        <v>#DIV/0!</v>
      </c>
      <c r="C17" s="80" t="e">
        <f>Results!H114</f>
        <v>#DIV/0!</v>
      </c>
      <c r="D17" s="80" t="e">
        <f>Results!H126</f>
        <v>#DIV/0!</v>
      </c>
      <c r="E17" s="80" t="e">
        <f>Results!H138</f>
        <v>#DIV/0!</v>
      </c>
      <c r="F17" s="80" t="e">
        <f>Results!H150</f>
        <v>#DIV/0!</v>
      </c>
      <c r="G17" s="80" t="e">
        <f>Results!H162</f>
        <v>#DIV/0!</v>
      </c>
      <c r="H17" s="80" t="e">
        <f>Results!H174</f>
        <v>#DIV/0!</v>
      </c>
    </row>
    <row r="18" spans="1:8" ht="15" customHeight="1">
      <c r="A18" s="79">
        <v>5</v>
      </c>
      <c r="B18" s="80" t="e">
        <f>Results!H103</f>
        <v>#DIV/0!</v>
      </c>
      <c r="C18" s="80" t="e">
        <f>Results!H115</f>
        <v>#DIV/0!</v>
      </c>
      <c r="D18" s="80" t="e">
        <f>Results!H127</f>
        <v>#DIV/0!</v>
      </c>
      <c r="E18" s="80" t="e">
        <f>Results!H139</f>
        <v>#DIV/0!</v>
      </c>
      <c r="F18" s="80" t="e">
        <f>Results!H151</f>
        <v>#DIV/0!</v>
      </c>
      <c r="G18" s="80" t="e">
        <f>Results!H163</f>
        <v>#DIV/0!</v>
      </c>
      <c r="H18" s="80" t="e">
        <f>Results!H175</f>
        <v>#DIV/0!</v>
      </c>
    </row>
    <row r="19" spans="1:8" ht="15" customHeight="1">
      <c r="A19" s="79">
        <v>6</v>
      </c>
      <c r="B19" s="80" t="e">
        <f>Results!H104</f>
        <v>#DIV/0!</v>
      </c>
      <c r="C19" s="80" t="e">
        <f>Results!H116</f>
        <v>#DIV/0!</v>
      </c>
      <c r="D19" s="80" t="e">
        <f>Results!H128</f>
        <v>#DIV/0!</v>
      </c>
      <c r="E19" s="80" t="e">
        <f>Results!H140</f>
        <v>#DIV/0!</v>
      </c>
      <c r="F19" s="80" t="e">
        <f>Results!H152</f>
        <v>#DIV/0!</v>
      </c>
      <c r="G19" s="80" t="e">
        <f>Results!H164</f>
        <v>#DIV/0!</v>
      </c>
      <c r="H19" s="80" t="e">
        <f>Results!H176</f>
        <v>#DIV/0!</v>
      </c>
    </row>
    <row r="20" spans="1:8" ht="15" customHeight="1">
      <c r="A20" s="79">
        <v>7</v>
      </c>
      <c r="B20" s="80" t="e">
        <f>Results!H105</f>
        <v>#DIV/0!</v>
      </c>
      <c r="C20" s="80" t="e">
        <f>Results!H117</f>
        <v>#DIV/0!</v>
      </c>
      <c r="D20" s="80" t="e">
        <f>Results!H129</f>
        <v>#DIV/0!</v>
      </c>
      <c r="E20" s="80" t="e">
        <f>Results!H141</f>
        <v>#DIV/0!</v>
      </c>
      <c r="F20" s="80" t="e">
        <f>Results!H153</f>
        <v>#DIV/0!</v>
      </c>
      <c r="G20" s="80" t="e">
        <f>Results!H165</f>
        <v>#DIV/0!</v>
      </c>
      <c r="H20" s="80" t="e">
        <f>Results!H177</f>
        <v>#DIV/0!</v>
      </c>
    </row>
    <row r="21" spans="1:8" ht="15" customHeight="1">
      <c r="A21" s="79">
        <v>8</v>
      </c>
      <c r="B21" s="80" t="e">
        <f>Results!H106</f>
        <v>#DIV/0!</v>
      </c>
      <c r="C21" s="80" t="e">
        <f>Results!H118</f>
        <v>#DIV/0!</v>
      </c>
      <c r="D21" s="80" t="e">
        <f>Results!H130</f>
        <v>#DIV/0!</v>
      </c>
      <c r="E21" s="80" t="e">
        <f>Results!H142</f>
        <v>#DIV/0!</v>
      </c>
      <c r="F21" s="80" t="e">
        <f>Results!H154</f>
        <v>#DIV/0!</v>
      </c>
      <c r="G21" s="80" t="e">
        <f>Results!H166</f>
        <v>#DIV/0!</v>
      </c>
      <c r="H21" s="80" t="e">
        <f>Results!H178</f>
        <v>#DIV/0!</v>
      </c>
    </row>
    <row r="22" spans="1:8" ht="15" customHeight="1">
      <c r="A22" s="79">
        <v>9</v>
      </c>
      <c r="B22" s="80" t="e">
        <f>Results!H107</f>
        <v>#DIV/0!</v>
      </c>
      <c r="C22" s="80" t="e">
        <f>Results!H119</f>
        <v>#DIV/0!</v>
      </c>
      <c r="D22" s="80" t="e">
        <f>Results!H131</f>
        <v>#DIV/0!</v>
      </c>
      <c r="E22" s="80" t="e">
        <f>Results!H143</f>
        <v>#DIV/0!</v>
      </c>
      <c r="F22" s="80" t="e">
        <f>Results!H155</f>
        <v>#DIV/0!</v>
      </c>
      <c r="G22" s="80" t="e">
        <f>Results!H167</f>
        <v>#DIV/0!</v>
      </c>
      <c r="H22" s="80" t="e">
        <f>Results!H179</f>
        <v>#DIV/0!</v>
      </c>
    </row>
    <row r="23" spans="1:8" ht="15" customHeight="1">
      <c r="A23" s="79">
        <v>10</v>
      </c>
      <c r="B23" s="80" t="e">
        <f>Results!H108</f>
        <v>#DIV/0!</v>
      </c>
      <c r="C23" s="80" t="e">
        <f>Results!H120</f>
        <v>#DIV/0!</v>
      </c>
      <c r="D23" s="80" t="e">
        <f>Results!H132</f>
        <v>#DIV/0!</v>
      </c>
      <c r="E23" s="80" t="e">
        <f>Results!H144</f>
        <v>#DIV/0!</v>
      </c>
      <c r="F23" s="80" t="e">
        <f>Results!H156</f>
        <v>#DIV/0!</v>
      </c>
      <c r="G23" s="80" t="e">
        <f>Results!H168</f>
        <v>#DIV/0!</v>
      </c>
      <c r="H23" s="80" t="e">
        <f>Results!H180</f>
        <v>#DIV/0!</v>
      </c>
    </row>
    <row r="24" spans="1:8" ht="15" customHeight="1">
      <c r="A24" s="79">
        <v>11</v>
      </c>
      <c r="B24" s="80" t="e">
        <f>Results!H109</f>
        <v>#DIV/0!</v>
      </c>
      <c r="C24" s="80" t="e">
        <f>Results!H121</f>
        <v>#DIV/0!</v>
      </c>
      <c r="D24" s="80" t="e">
        <f>Results!H133</f>
        <v>#DIV/0!</v>
      </c>
      <c r="E24" s="80" t="e">
        <f>Results!H145</f>
        <v>#DIV/0!</v>
      </c>
      <c r="F24" s="80" t="e">
        <f>Results!H157</f>
        <v>#DIV/0!</v>
      </c>
      <c r="G24" s="80" t="e">
        <f>Results!H169</f>
        <v>#DIV/0!</v>
      </c>
      <c r="H24" s="80" t="e">
        <f>Results!H181</f>
        <v>#DIV/0!</v>
      </c>
    </row>
    <row r="25" spans="1:8" ht="15" customHeight="1">
      <c r="A25" s="79">
        <v>12</v>
      </c>
      <c r="B25" s="80" t="e">
        <f>Results!H110</f>
        <v>#DIV/0!</v>
      </c>
      <c r="C25" s="80" t="e">
        <f>Results!H122</f>
        <v>#DIV/0!</v>
      </c>
      <c r="D25" s="80" t="e">
        <f>Results!H134</f>
        <v>#DIV/0!</v>
      </c>
      <c r="E25" s="80" t="e">
        <f>Results!H146</f>
        <v>#DIV/0!</v>
      </c>
      <c r="F25" s="80" t="e">
        <f>Results!H158</f>
        <v>#DIV/0!</v>
      </c>
      <c r="G25" s="80" t="e">
        <f>Results!H170</f>
        <v>#DIV/0!</v>
      </c>
      <c r="H25" s="80" t="e">
        <f>Results!H182</f>
        <v>#DIV/0!</v>
      </c>
    </row>
  </sheetData>
  <conditionalFormatting sqref="B2:H25">
    <cfRule type="cellIs" priority="1" dxfId="4" operator="between" stopIfTrue="1">
      <formula>5</formula>
      <formula>10</formula>
    </cfRule>
    <cfRule type="cellIs" priority="2" dxfId="5" operator="between" stopIfTrue="1">
      <formula>2</formula>
      <formula>5</formula>
    </cfRule>
    <cfRule type="cellIs" priority="3" dxfId="6"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2008-03-03T15:10:00Z</cp:lastPrinted>
  <dcterms:created xsi:type="dcterms:W3CDTF">2005-05-13T13:33:00Z</dcterms:created>
  <dcterms:modified xsi:type="dcterms:W3CDTF">2019-11-29T08:33:32Z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